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6725" windowHeight="12780" tabRatio="322" activeTab="0"/>
  </bookViews>
  <sheets>
    <sheet name="Tabelle3" sheetId="1" r:id="rId1"/>
  </sheets>
  <definedNames>
    <definedName name="_xlnm.Print_Titles" localSheetId="0">'Tabelle3'!$1:$5</definedName>
  </definedNames>
  <calcPr fullCalcOnLoad="1"/>
</workbook>
</file>

<file path=xl/sharedStrings.xml><?xml version="1.0" encoding="utf-8"?>
<sst xmlns="http://schemas.openxmlformats.org/spreadsheetml/2006/main" count="25" uniqueCount="15">
  <si>
    <t>VSWR, Reflektierte Leistung, Anpassung</t>
  </si>
  <si>
    <t>VSWR =  ( 1 + Wurzel (Refl.Power / Forward Power)) / ( 1 - Wurzel (Refl.Power / Forward Power)))</t>
  </si>
  <si>
    <t>VSWR</t>
  </si>
  <si>
    <t>R &gt; 50 Ohm</t>
  </si>
  <si>
    <t>R &lt; 50 Ohm</t>
  </si>
  <si>
    <t>Refl. Pwr in %</t>
  </si>
  <si>
    <t>Ohm</t>
  </si>
  <si>
    <t>Refl.Pwr in %</t>
  </si>
  <si>
    <t>Refl.Faktor r in %</t>
  </si>
  <si>
    <t>unendlich</t>
  </si>
  <si>
    <t>Rückfluß- Dämpfung</t>
  </si>
  <si>
    <t>Refl.Leistung in %</t>
  </si>
  <si>
    <t>Sortiert nach [Refl.Pwr. in %]</t>
  </si>
  <si>
    <t>Sortiert nach [Ohm]</t>
  </si>
  <si>
    <t>Sortiert nach [VSWR]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</si>
</sst>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&quot; %  &quot;"/>
    <numFmt numFmtId="179" formatCode="0.0&quot; Ohm  &quot;"/>
    <numFmt numFmtId="180" formatCode="0.00&quot; %  &quot;"/>
    <numFmt numFmtId="181" formatCode="0.0&quot; dB &quot;"/>
    <numFmt numFmtId="182" formatCode="0.00&quot; dB &quot;"/>
    <numFmt numFmtId="183" formatCode="0.0&quot; Ohm &quot;"/>
    <numFmt numFmtId="184" formatCode="0.00&quot; Ohm &quot;"/>
    <numFmt numFmtId="185" formatCode="0.00&quot; % &quot;"/>
    <numFmt numFmtId="186" formatCode="0.0&quot; % &quot;"/>
    <numFmt numFmtId="187" formatCode="0.00000000"/>
    <numFmt numFmtId="188" formatCode="0.000&quot; %  &quot;"/>
    <numFmt numFmtId="189" formatCode="0.0000&quot; %  &quot;"/>
    <numFmt numFmtId="190" formatCode="0.00000&quot; %  &quot;"/>
    <numFmt numFmtId="191" formatCode="0.000&quot; dB 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2" borderId="0" xfId="0" applyNumberFormat="1" applyFill="1" applyAlignment="1">
      <alignment/>
    </xf>
    <xf numFmtId="181" fontId="0" fillId="2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182" fontId="0" fillId="0" borderId="0" xfId="0" applyNumberFormat="1" applyAlignment="1">
      <alignment/>
    </xf>
    <xf numFmtId="172" fontId="0" fillId="3" borderId="0" xfId="0" applyNumberFormat="1" applyFill="1" applyAlignment="1">
      <alignment horizontal="center"/>
    </xf>
    <xf numFmtId="180" fontId="0" fillId="3" borderId="0" xfId="0" applyNumberFormat="1" applyFill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183" fontId="0" fillId="3" borderId="0" xfId="0" applyNumberFormat="1" applyFill="1" applyAlignment="1">
      <alignment/>
    </xf>
    <xf numFmtId="183" fontId="0" fillId="2" borderId="0" xfId="0" applyNumberFormat="1" applyFill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184" fontId="0" fillId="0" borderId="0" xfId="0" applyNumberFormat="1" applyAlignment="1">
      <alignment/>
    </xf>
    <xf numFmtId="172" fontId="0" fillId="4" borderId="0" xfId="0" applyNumberFormat="1" applyFill="1" applyAlignment="1">
      <alignment horizontal="center"/>
    </xf>
    <xf numFmtId="180" fontId="0" fillId="4" borderId="0" xfId="0" applyNumberFormat="1" applyFill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86" fontId="0" fillId="2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90" fontId="0" fillId="0" borderId="0" xfId="0" applyNumberFormat="1" applyAlignment="1">
      <alignment/>
    </xf>
    <xf numFmtId="185" fontId="0" fillId="2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81" fontId="0" fillId="4" borderId="0" xfId="0" applyNumberFormat="1" applyFill="1" applyAlignment="1">
      <alignment horizontal="center"/>
    </xf>
    <xf numFmtId="191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workbookViewId="0" topLeftCell="A1">
      <selection activeCell="D5" sqref="D5"/>
    </sheetView>
  </sheetViews>
  <sheetFormatPr defaultColWidth="11.421875" defaultRowHeight="12.75"/>
  <cols>
    <col min="1" max="1" width="9.421875" style="0" customWidth="1"/>
    <col min="2" max="2" width="10.57421875" style="0" customWidth="1"/>
    <col min="3" max="3" width="7.7109375" style="1" customWidth="1"/>
    <col min="4" max="4" width="12.421875" style="0" customWidth="1"/>
    <col min="5" max="5" width="11.57421875" style="0" customWidth="1"/>
    <col min="6" max="6" width="2.28125" style="0" customWidth="1"/>
    <col min="7" max="7" width="13.00390625" style="0" customWidth="1"/>
    <col min="8" max="8" width="9.00390625" style="1" customWidth="1"/>
    <col min="9" max="9" width="9.00390625" style="1" hidden="1" customWidth="1"/>
    <col min="10" max="10" width="10.00390625" style="0" customWidth="1"/>
    <col min="11" max="11" width="10.140625" style="0" customWidth="1"/>
    <col min="12" max="12" width="2.28125" style="0" customWidth="1"/>
    <col min="14" max="14" width="13.421875" style="0" customWidth="1"/>
    <col min="17" max="17" width="12.57421875" style="0" customWidth="1"/>
    <col min="18" max="18" width="11.57421875" style="0" bestFit="1" customWidth="1"/>
  </cols>
  <sheetData>
    <row r="1" spans="1:19" ht="26.25">
      <c r="A1" s="44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M1" s="44" t="s">
        <v>0</v>
      </c>
      <c r="N1" s="45"/>
      <c r="O1" s="45"/>
      <c r="P1" s="45"/>
      <c r="Q1" s="45"/>
      <c r="R1" s="45"/>
      <c r="S1" s="45"/>
    </row>
    <row r="2" ht="12.75">
      <c r="K2" s="23"/>
    </row>
    <row r="3" ht="12.75">
      <c r="A3" s="42" t="s">
        <v>1</v>
      </c>
    </row>
    <row r="4" spans="1:18" s="41" customFormat="1" ht="19.5" customHeight="1">
      <c r="A4" s="43" t="s">
        <v>12</v>
      </c>
      <c r="B4" s="43"/>
      <c r="C4" s="43"/>
      <c r="D4" s="43"/>
      <c r="E4" s="43"/>
      <c r="G4" s="43" t="s">
        <v>13</v>
      </c>
      <c r="H4" s="43"/>
      <c r="I4" s="43"/>
      <c r="J4" s="43"/>
      <c r="K4" s="43"/>
      <c r="M4" s="43" t="s">
        <v>14</v>
      </c>
      <c r="N4" s="43"/>
      <c r="O4" s="43"/>
      <c r="P4" s="43"/>
      <c r="Q4" s="43"/>
      <c r="R4" s="1"/>
    </row>
    <row r="5" spans="1:18" s="17" customFormat="1" ht="28.5" customHeight="1">
      <c r="A5" s="16" t="s">
        <v>7</v>
      </c>
      <c r="B5" s="16" t="s">
        <v>10</v>
      </c>
      <c r="C5" s="16" t="s">
        <v>2</v>
      </c>
      <c r="D5" s="16" t="s">
        <v>3</v>
      </c>
      <c r="E5" s="16" t="s">
        <v>4</v>
      </c>
      <c r="F5" s="16"/>
      <c r="G5" s="16" t="s">
        <v>6</v>
      </c>
      <c r="H5" s="16" t="s">
        <v>2</v>
      </c>
      <c r="I5" s="16" t="s">
        <v>8</v>
      </c>
      <c r="J5" s="16" t="s">
        <v>5</v>
      </c>
      <c r="K5" s="16" t="s">
        <v>10</v>
      </c>
      <c r="M5" s="16" t="s">
        <v>2</v>
      </c>
      <c r="N5" s="16" t="s">
        <v>3</v>
      </c>
      <c r="O5" s="16" t="s">
        <v>4</v>
      </c>
      <c r="P5" s="16" t="s">
        <v>8</v>
      </c>
      <c r="Q5" s="16" t="s">
        <v>11</v>
      </c>
      <c r="R5" s="16" t="s">
        <v>10</v>
      </c>
    </row>
    <row r="6" ht="5.25" customHeight="1">
      <c r="C6" s="2"/>
    </row>
    <row r="7" spans="1:18" ht="12.75">
      <c r="A7" s="15">
        <v>0</v>
      </c>
      <c r="B7" s="36" t="s">
        <v>9</v>
      </c>
      <c r="C7" s="14">
        <f aca="true" t="shared" si="0" ref="C7:C38">(1+SQRT(A7/100))/(1-SQRT(A7/100))</f>
        <v>1</v>
      </c>
      <c r="D7" s="19">
        <f aca="true" t="shared" si="1" ref="D7:D38">C7*50</f>
        <v>50</v>
      </c>
      <c r="E7" s="19">
        <f aca="true" t="shared" si="2" ref="E7:E38">1/(C7/50)</f>
        <v>50</v>
      </c>
      <c r="G7" s="24">
        <v>0.01</v>
      </c>
      <c r="H7" s="4">
        <f aca="true" t="shared" si="3" ref="H7:H38">IF(G7&lt;50,(50/G7),(G7/50))</f>
        <v>5000</v>
      </c>
      <c r="I7" s="27">
        <f>(H7-1)/(H7+1)*100</f>
        <v>99.96000799840033</v>
      </c>
      <c r="J7" s="6">
        <f aca="true" t="shared" si="4" ref="J7:J38">I7*I7/100</f>
        <v>99.92003199040259</v>
      </c>
      <c r="K7" s="37">
        <f>10*LOG10(100/J7)</f>
        <v>0.0034743559015497577</v>
      </c>
      <c r="M7" s="5">
        <v>1</v>
      </c>
      <c r="N7" s="32">
        <f aca="true" t="shared" si="5" ref="N7:N72">M7*50</f>
        <v>50</v>
      </c>
      <c r="O7" s="22">
        <f>1/(M7/50)</f>
        <v>50</v>
      </c>
      <c r="P7" s="27">
        <f>((N7-50)/(N7+50)*100)</f>
        <v>0</v>
      </c>
      <c r="Q7" s="6">
        <f aca="true" t="shared" si="6" ref="Q7:Q28">P7*P7/100</f>
        <v>0</v>
      </c>
      <c r="R7" s="29" t="s">
        <v>9</v>
      </c>
    </row>
    <row r="8" spans="1:18" ht="12.75">
      <c r="A8" s="8">
        <v>0.01</v>
      </c>
      <c r="B8" s="9">
        <f aca="true" t="shared" si="7" ref="B8:B60">10*LOG10(100/A8)</f>
        <v>40</v>
      </c>
      <c r="C8" s="10">
        <f t="shared" si="0"/>
        <v>1.02020202020202</v>
      </c>
      <c r="D8" s="20">
        <f t="shared" si="1"/>
        <v>51.010101010101</v>
      </c>
      <c r="E8" s="20">
        <f t="shared" si="2"/>
        <v>49.00990099009901</v>
      </c>
      <c r="G8" s="21">
        <v>0.1</v>
      </c>
      <c r="H8" s="4">
        <f t="shared" si="3"/>
        <v>500</v>
      </c>
      <c r="I8" s="27">
        <f aca="true" t="shared" si="8" ref="I8:I71">(H8-1)/(H8+1)*100</f>
        <v>99.60079840319361</v>
      </c>
      <c r="J8" s="6">
        <f t="shared" si="4"/>
        <v>99.20319042553614</v>
      </c>
      <c r="K8" s="37">
        <f>10*LOG10(100/J8)</f>
        <v>0.034743604877117217</v>
      </c>
      <c r="M8" s="5">
        <v>1.01</v>
      </c>
      <c r="N8" s="32">
        <f t="shared" si="5"/>
        <v>50.5</v>
      </c>
      <c r="O8" s="22">
        <f aca="true" t="shared" si="9" ref="O8:O25">1/(M8/50)</f>
        <v>49.504950495049506</v>
      </c>
      <c r="P8" s="27">
        <f aca="true" t="shared" si="10" ref="P8:P21">((N8-50)/(N8+50)*100)</f>
        <v>0.4975124378109453</v>
      </c>
      <c r="Q8" s="33">
        <f t="shared" si="6"/>
        <v>0.002475186257765897</v>
      </c>
      <c r="R8" s="7">
        <f aca="true" t="shared" si="11" ref="R8:R70">10*LOG10(100/Q8)</f>
        <v>46.06392114840978</v>
      </c>
    </row>
    <row r="9" spans="1:18" ht="12.75">
      <c r="A9" s="8">
        <v>0.1</v>
      </c>
      <c r="B9" s="9">
        <f t="shared" si="7"/>
        <v>30</v>
      </c>
      <c r="C9" s="10">
        <f t="shared" si="0"/>
        <v>1.0653108640674351</v>
      </c>
      <c r="D9" s="20">
        <f t="shared" si="1"/>
        <v>53.265543203371756</v>
      </c>
      <c r="E9" s="20">
        <f t="shared" si="2"/>
        <v>46.934656996828444</v>
      </c>
      <c r="G9" s="21">
        <v>0.5</v>
      </c>
      <c r="H9" s="4">
        <f t="shared" si="3"/>
        <v>100</v>
      </c>
      <c r="I9" s="27">
        <f t="shared" si="8"/>
        <v>98.01980198019803</v>
      </c>
      <c r="J9" s="6">
        <f t="shared" si="4"/>
        <v>96.07881580237232</v>
      </c>
      <c r="K9" s="37">
        <f>10*LOG10(100/J9)</f>
        <v>0.1737235837018529</v>
      </c>
      <c r="M9" s="5">
        <v>1.02</v>
      </c>
      <c r="N9" s="32">
        <f t="shared" si="5"/>
        <v>51</v>
      </c>
      <c r="O9" s="22">
        <f t="shared" si="9"/>
        <v>49.01960784313725</v>
      </c>
      <c r="P9" s="27">
        <f t="shared" si="10"/>
        <v>0.9900990099009901</v>
      </c>
      <c r="Q9" s="39">
        <f t="shared" si="6"/>
        <v>0.009802960494069209</v>
      </c>
      <c r="R9" s="7">
        <f t="shared" si="11"/>
        <v>40.086427475652854</v>
      </c>
    </row>
    <row r="10" spans="1:18" ht="12.75">
      <c r="A10" s="3">
        <v>0.2</v>
      </c>
      <c r="B10" s="7">
        <f t="shared" si="7"/>
        <v>26.989700043360187</v>
      </c>
      <c r="C10" s="2">
        <f t="shared" si="0"/>
        <v>1.0936299790581079</v>
      </c>
      <c r="D10" s="21">
        <f t="shared" si="1"/>
        <v>54.68149895290539</v>
      </c>
      <c r="E10" s="21">
        <f t="shared" si="2"/>
        <v>45.719302650301024</v>
      </c>
      <c r="G10" s="21">
        <v>1</v>
      </c>
      <c r="H10" s="4">
        <f t="shared" si="3"/>
        <v>50</v>
      </c>
      <c r="I10" s="27">
        <f t="shared" si="8"/>
        <v>96.07843137254902</v>
      </c>
      <c r="J10" s="6">
        <f t="shared" si="4"/>
        <v>92.3106497500961</v>
      </c>
      <c r="K10" s="13">
        <f>10*LOG10(100/J10)</f>
        <v>0.3474819213884547</v>
      </c>
      <c r="M10" s="5">
        <v>1.05</v>
      </c>
      <c r="N10" s="32">
        <f t="shared" si="5"/>
        <v>52.5</v>
      </c>
      <c r="O10" s="22">
        <f t="shared" si="9"/>
        <v>47.61904761904761</v>
      </c>
      <c r="P10" s="27">
        <f t="shared" si="10"/>
        <v>2.4390243902439024</v>
      </c>
      <c r="Q10" s="40">
        <f t="shared" si="6"/>
        <v>0.0594883997620464</v>
      </c>
      <c r="R10" s="7">
        <f t="shared" si="11"/>
        <v>32.25567713439471</v>
      </c>
    </row>
    <row r="11" spans="1:18" ht="12.75">
      <c r="A11" s="3">
        <v>0.3</v>
      </c>
      <c r="B11" s="7">
        <f t="shared" si="7"/>
        <v>25.228787452803374</v>
      </c>
      <c r="C11" s="2">
        <f t="shared" si="0"/>
        <v>1.1158921880652288</v>
      </c>
      <c r="D11" s="21">
        <f t="shared" si="1"/>
        <v>55.79460940326144</v>
      </c>
      <c r="E11" s="21">
        <f t="shared" si="2"/>
        <v>44.807196012987305</v>
      </c>
      <c r="G11" s="21">
        <v>2</v>
      </c>
      <c r="H11" s="4">
        <f t="shared" si="3"/>
        <v>25</v>
      </c>
      <c r="I11" s="27">
        <f t="shared" si="8"/>
        <v>92.3076923076923</v>
      </c>
      <c r="J11" s="6">
        <f t="shared" si="4"/>
        <v>85.20710059171597</v>
      </c>
      <c r="K11" s="13">
        <f aca="true" t="shared" si="12" ref="K11:K75">10*LOG10(100/J11)</f>
        <v>0.695242125184239</v>
      </c>
      <c r="M11" s="5">
        <v>1.1</v>
      </c>
      <c r="N11" s="32">
        <f t="shared" si="5"/>
        <v>55.00000000000001</v>
      </c>
      <c r="O11" s="22">
        <f t="shared" si="9"/>
        <v>45.45454545454545</v>
      </c>
      <c r="P11" s="27">
        <f t="shared" si="10"/>
        <v>4.761904761904769</v>
      </c>
      <c r="Q11" s="40">
        <f t="shared" si="6"/>
        <v>0.22675736961451315</v>
      </c>
      <c r="R11" s="7">
        <f t="shared" si="11"/>
        <v>26.444385894678373</v>
      </c>
    </row>
    <row r="12" spans="1:18" ht="12.75">
      <c r="A12" s="3">
        <v>0.4</v>
      </c>
      <c r="B12" s="7">
        <f t="shared" si="7"/>
        <v>23.979400086720375</v>
      </c>
      <c r="C12" s="2">
        <f t="shared" si="0"/>
        <v>1.1350312313320634</v>
      </c>
      <c r="D12" s="21">
        <f t="shared" si="1"/>
        <v>56.75156156660317</v>
      </c>
      <c r="E12" s="21">
        <f t="shared" si="2"/>
        <v>44.05165128480245</v>
      </c>
      <c r="G12" s="21">
        <v>4</v>
      </c>
      <c r="H12" s="4">
        <f t="shared" si="3"/>
        <v>12.5</v>
      </c>
      <c r="I12" s="27">
        <f t="shared" si="8"/>
        <v>85.18518518518519</v>
      </c>
      <c r="J12" s="6">
        <f t="shared" si="4"/>
        <v>72.56515775034295</v>
      </c>
      <c r="K12" s="13">
        <f t="shared" si="12"/>
        <v>1.3927185628278882</v>
      </c>
      <c r="M12" s="5">
        <v>1.15</v>
      </c>
      <c r="N12" s="32">
        <f t="shared" si="5"/>
        <v>57.49999999999999</v>
      </c>
      <c r="O12" s="22">
        <f t="shared" si="9"/>
        <v>43.47826086956522</v>
      </c>
      <c r="P12" s="27">
        <f t="shared" si="10"/>
        <v>6.9767441860465045</v>
      </c>
      <c r="Q12" s="40">
        <f t="shared" si="6"/>
        <v>0.486749594375337</v>
      </c>
      <c r="R12" s="7">
        <f t="shared" si="11"/>
        <v>23.12694401719849</v>
      </c>
    </row>
    <row r="13" spans="1:18" ht="12.75">
      <c r="A13" s="3">
        <v>0.5</v>
      </c>
      <c r="B13" s="7">
        <f t="shared" si="7"/>
        <v>23.010299956639813</v>
      </c>
      <c r="C13" s="2">
        <f t="shared" si="0"/>
        <v>1.1521822675751854</v>
      </c>
      <c r="D13" s="21">
        <f t="shared" si="1"/>
        <v>57.60911337875927</v>
      </c>
      <c r="E13" s="21">
        <f t="shared" si="2"/>
        <v>43.395911746868876</v>
      </c>
      <c r="G13" s="20">
        <v>5</v>
      </c>
      <c r="H13" s="10">
        <f t="shared" si="3"/>
        <v>10</v>
      </c>
      <c r="I13" s="34">
        <f t="shared" si="8"/>
        <v>81.81818181818183</v>
      </c>
      <c r="J13" s="8">
        <f t="shared" si="4"/>
        <v>66.9421487603306</v>
      </c>
      <c r="K13" s="13">
        <f t="shared" si="12"/>
        <v>1.743003514378002</v>
      </c>
      <c r="M13" s="5">
        <v>1.2</v>
      </c>
      <c r="N13" s="22">
        <f t="shared" si="5"/>
        <v>60</v>
      </c>
      <c r="O13" s="22">
        <f t="shared" si="9"/>
        <v>41.666666666666664</v>
      </c>
      <c r="P13" s="27">
        <f t="shared" si="10"/>
        <v>9.090909090909092</v>
      </c>
      <c r="Q13" s="40">
        <f t="shared" si="6"/>
        <v>0.8264462809917358</v>
      </c>
      <c r="R13" s="7">
        <f t="shared" si="11"/>
        <v>20.8278537031645</v>
      </c>
    </row>
    <row r="14" spans="1:18" ht="12.75">
      <c r="A14" s="3">
        <v>0.6</v>
      </c>
      <c r="B14" s="7">
        <f t="shared" si="7"/>
        <v>22.218487496163565</v>
      </c>
      <c r="C14" s="2">
        <f t="shared" si="0"/>
        <v>1.1679268952196142</v>
      </c>
      <c r="D14" s="21">
        <f t="shared" si="1"/>
        <v>58.39634476098071</v>
      </c>
      <c r="E14" s="21">
        <f t="shared" si="2"/>
        <v>42.81089869978387</v>
      </c>
      <c r="G14" s="21">
        <v>6</v>
      </c>
      <c r="H14" s="4">
        <f t="shared" si="3"/>
        <v>8.333333333333334</v>
      </c>
      <c r="I14" s="27">
        <f t="shared" si="8"/>
        <v>78.57142857142857</v>
      </c>
      <c r="J14" s="6">
        <f t="shared" si="4"/>
        <v>61.73469387755102</v>
      </c>
      <c r="K14" s="13">
        <f t="shared" si="12"/>
        <v>2.0947070104002603</v>
      </c>
      <c r="M14" s="5">
        <v>1.25</v>
      </c>
      <c r="N14" s="22">
        <f t="shared" si="5"/>
        <v>62.5</v>
      </c>
      <c r="O14" s="22">
        <f t="shared" si="9"/>
        <v>40</v>
      </c>
      <c r="P14" s="28">
        <f t="shared" si="10"/>
        <v>11.11111111111111</v>
      </c>
      <c r="Q14" s="6">
        <f t="shared" si="6"/>
        <v>1.2345679012345678</v>
      </c>
      <c r="R14" s="7">
        <f t="shared" si="11"/>
        <v>19.084850188786497</v>
      </c>
    </row>
    <row r="15" spans="1:18" ht="12.75">
      <c r="A15" s="3">
        <v>0.7</v>
      </c>
      <c r="B15" s="7">
        <f t="shared" si="7"/>
        <v>21.54901959985743</v>
      </c>
      <c r="C15" s="2">
        <f t="shared" si="0"/>
        <v>1.1826102772475477</v>
      </c>
      <c r="D15" s="21">
        <f t="shared" si="1"/>
        <v>59.130513862377384</v>
      </c>
      <c r="E15" s="21">
        <f t="shared" si="2"/>
        <v>42.27935522120771</v>
      </c>
      <c r="G15" s="21">
        <v>8</v>
      </c>
      <c r="H15" s="4">
        <f t="shared" si="3"/>
        <v>6.25</v>
      </c>
      <c r="I15" s="27">
        <f t="shared" si="8"/>
        <v>72.41379310344827</v>
      </c>
      <c r="J15" s="6">
        <f t="shared" si="4"/>
        <v>52.43757431629012</v>
      </c>
      <c r="K15" s="13">
        <f t="shared" si="12"/>
        <v>2.8035740633007378</v>
      </c>
      <c r="M15" s="5">
        <v>1.3</v>
      </c>
      <c r="N15" s="22">
        <f t="shared" si="5"/>
        <v>65</v>
      </c>
      <c r="O15" s="22">
        <f t="shared" si="9"/>
        <v>38.46153846153846</v>
      </c>
      <c r="P15" s="28">
        <f t="shared" si="10"/>
        <v>13.043478260869565</v>
      </c>
      <c r="Q15" s="6">
        <f t="shared" si="6"/>
        <v>1.7013232514177694</v>
      </c>
      <c r="R15" s="7">
        <f t="shared" si="11"/>
        <v>17.69213162595861</v>
      </c>
    </row>
    <row r="16" spans="1:18" ht="12.75">
      <c r="A16" s="3">
        <v>0.8</v>
      </c>
      <c r="B16" s="7">
        <f t="shared" si="7"/>
        <v>20.969100130080562</v>
      </c>
      <c r="C16" s="2">
        <f t="shared" si="0"/>
        <v>1.1964570949596605</v>
      </c>
      <c r="D16" s="21">
        <f t="shared" si="1"/>
        <v>59.82285474798302</v>
      </c>
      <c r="E16" s="21">
        <f t="shared" si="2"/>
        <v>41.790048477823426</v>
      </c>
      <c r="G16" s="35">
        <v>8.578695753104403</v>
      </c>
      <c r="H16" s="25">
        <f t="shared" si="3"/>
        <v>5.828391802087902</v>
      </c>
      <c r="I16" s="27">
        <f t="shared" si="8"/>
        <v>70.7105266076199</v>
      </c>
      <c r="J16" s="26">
        <f t="shared" si="4"/>
        <v>49.99978573126921</v>
      </c>
      <c r="K16" s="13">
        <f t="shared" si="12"/>
        <v>3.0103185678251747</v>
      </c>
      <c r="M16" s="5">
        <v>1.35</v>
      </c>
      <c r="N16" s="22">
        <f t="shared" si="5"/>
        <v>67.5</v>
      </c>
      <c r="O16" s="22">
        <f t="shared" si="9"/>
        <v>37.03703703703703</v>
      </c>
      <c r="P16" s="28">
        <f t="shared" si="10"/>
        <v>14.893617021276595</v>
      </c>
      <c r="Q16" s="6">
        <f t="shared" si="6"/>
        <v>2.218198279764599</v>
      </c>
      <c r="R16" s="7">
        <f t="shared" si="11"/>
        <v>16.539996358429214</v>
      </c>
    </row>
    <row r="17" spans="1:18" ht="12.75">
      <c r="A17" s="3">
        <v>0.9</v>
      </c>
      <c r="B17" s="7">
        <f t="shared" si="7"/>
        <v>20.45757490560675</v>
      </c>
      <c r="C17" s="2">
        <f t="shared" si="0"/>
        <v>1.2096232690313853</v>
      </c>
      <c r="D17" s="21">
        <f t="shared" si="1"/>
        <v>60.481163451569266</v>
      </c>
      <c r="E17" s="21">
        <f t="shared" si="2"/>
        <v>41.33518367254779</v>
      </c>
      <c r="G17" s="21">
        <v>10</v>
      </c>
      <c r="H17" s="4">
        <f t="shared" si="3"/>
        <v>5</v>
      </c>
      <c r="I17" s="27">
        <f t="shared" si="8"/>
        <v>66.66666666666666</v>
      </c>
      <c r="J17" s="6">
        <f t="shared" si="4"/>
        <v>44.444444444444436</v>
      </c>
      <c r="K17" s="13">
        <f t="shared" si="12"/>
        <v>3.521825181113626</v>
      </c>
      <c r="M17" s="5">
        <v>1.4</v>
      </c>
      <c r="N17" s="22">
        <f t="shared" si="5"/>
        <v>70</v>
      </c>
      <c r="O17" s="22">
        <f t="shared" si="9"/>
        <v>35.714285714285715</v>
      </c>
      <c r="P17" s="28">
        <f t="shared" si="10"/>
        <v>16.666666666666664</v>
      </c>
      <c r="Q17" s="6">
        <f t="shared" si="6"/>
        <v>2.7777777777777772</v>
      </c>
      <c r="R17" s="7">
        <f t="shared" si="11"/>
        <v>15.563025007672874</v>
      </c>
    </row>
    <row r="18" spans="1:18" ht="12.75">
      <c r="A18" s="11">
        <v>1</v>
      </c>
      <c r="B18" s="9">
        <f t="shared" si="7"/>
        <v>20</v>
      </c>
      <c r="C18" s="12">
        <f t="shared" si="0"/>
        <v>1.2222222222222223</v>
      </c>
      <c r="D18" s="20">
        <f t="shared" si="1"/>
        <v>61.111111111111114</v>
      </c>
      <c r="E18" s="20">
        <f t="shared" si="2"/>
        <v>40.90909090909091</v>
      </c>
      <c r="G18" s="21">
        <v>12</v>
      </c>
      <c r="H18" s="4">
        <f t="shared" si="3"/>
        <v>4.166666666666667</v>
      </c>
      <c r="I18" s="27">
        <f t="shared" si="8"/>
        <v>61.29032258064516</v>
      </c>
      <c r="J18" s="6">
        <f t="shared" si="4"/>
        <v>37.56503642039542</v>
      </c>
      <c r="K18" s="13">
        <f t="shared" si="12"/>
        <v>4.252161857628875</v>
      </c>
      <c r="M18" s="5">
        <v>1.45</v>
      </c>
      <c r="N18" s="22">
        <f t="shared" si="5"/>
        <v>72.5</v>
      </c>
      <c r="O18" s="22">
        <f t="shared" si="9"/>
        <v>34.48275862068966</v>
      </c>
      <c r="P18" s="28">
        <f t="shared" si="10"/>
        <v>18.367346938775512</v>
      </c>
      <c r="Q18" s="6">
        <f t="shared" si="6"/>
        <v>3.3735943356934617</v>
      </c>
      <c r="R18" s="7">
        <f t="shared" si="11"/>
        <v>14.719071411783775</v>
      </c>
    </row>
    <row r="19" spans="1:18" ht="12.75">
      <c r="A19" s="3">
        <v>1.2</v>
      </c>
      <c r="B19" s="7">
        <f t="shared" si="7"/>
        <v>19.208187539523752</v>
      </c>
      <c r="C19" s="2">
        <f t="shared" si="0"/>
        <v>1.246041521257152</v>
      </c>
      <c r="D19" s="21">
        <f t="shared" si="1"/>
        <v>62.3020760628576</v>
      </c>
      <c r="E19" s="21">
        <f t="shared" si="2"/>
        <v>40.12707373471324</v>
      </c>
      <c r="G19" s="20">
        <v>12.5</v>
      </c>
      <c r="H19" s="10">
        <f t="shared" si="3"/>
        <v>4</v>
      </c>
      <c r="I19" s="27">
        <f t="shared" si="8"/>
        <v>60</v>
      </c>
      <c r="J19" s="8">
        <f t="shared" si="4"/>
        <v>36</v>
      </c>
      <c r="K19" s="13">
        <f t="shared" si="12"/>
        <v>4.436974992327127</v>
      </c>
      <c r="M19" s="5">
        <v>1.5</v>
      </c>
      <c r="N19" s="22">
        <f t="shared" si="5"/>
        <v>75</v>
      </c>
      <c r="O19" s="22">
        <f t="shared" si="9"/>
        <v>33.333333333333336</v>
      </c>
      <c r="P19" s="28">
        <f t="shared" si="10"/>
        <v>20</v>
      </c>
      <c r="Q19" s="6">
        <f t="shared" si="6"/>
        <v>4</v>
      </c>
      <c r="R19" s="7">
        <f t="shared" si="11"/>
        <v>13.979400086720377</v>
      </c>
    </row>
    <row r="20" spans="1:18" ht="12.75">
      <c r="A20" s="3">
        <v>1.4</v>
      </c>
      <c r="B20" s="7">
        <f t="shared" si="7"/>
        <v>18.538719643217622</v>
      </c>
      <c r="C20" s="2">
        <f t="shared" si="0"/>
        <v>1.2684008025598221</v>
      </c>
      <c r="D20" s="21">
        <f t="shared" si="1"/>
        <v>63.42004012799111</v>
      </c>
      <c r="E20" s="21">
        <f t="shared" si="2"/>
        <v>39.41971646430098</v>
      </c>
      <c r="G20" s="21">
        <v>14</v>
      </c>
      <c r="H20" s="4">
        <f t="shared" si="3"/>
        <v>3.5714285714285716</v>
      </c>
      <c r="I20" s="27">
        <f t="shared" si="8"/>
        <v>56.250000000000014</v>
      </c>
      <c r="J20" s="6">
        <f t="shared" si="4"/>
        <v>31.640625000000018</v>
      </c>
      <c r="K20" s="13">
        <f t="shared" si="12"/>
        <v>4.997549464331995</v>
      </c>
      <c r="M20" s="5">
        <v>1.55</v>
      </c>
      <c r="N20" s="22">
        <f t="shared" si="5"/>
        <v>77.5</v>
      </c>
      <c r="O20" s="22">
        <f t="shared" si="9"/>
        <v>32.25806451612903</v>
      </c>
      <c r="P20" s="28">
        <f t="shared" si="10"/>
        <v>21.568627450980394</v>
      </c>
      <c r="Q20" s="6">
        <f t="shared" si="6"/>
        <v>4.65205690119185</v>
      </c>
      <c r="R20" s="7">
        <f t="shared" si="11"/>
        <v>13.323549818794225</v>
      </c>
    </row>
    <row r="21" spans="1:18" ht="12.75">
      <c r="A21" s="3">
        <v>1.6</v>
      </c>
      <c r="B21" s="7">
        <f t="shared" si="7"/>
        <v>17.958800173440753</v>
      </c>
      <c r="C21" s="2">
        <f t="shared" si="0"/>
        <v>1.2896160699323884</v>
      </c>
      <c r="D21" s="21">
        <f t="shared" si="1"/>
        <v>64.48080349661942</v>
      </c>
      <c r="E21" s="21">
        <f t="shared" si="2"/>
        <v>38.77122902370578</v>
      </c>
      <c r="G21" s="21">
        <v>16</v>
      </c>
      <c r="H21" s="4">
        <f t="shared" si="3"/>
        <v>3.125</v>
      </c>
      <c r="I21" s="27">
        <f t="shared" si="8"/>
        <v>51.515151515151516</v>
      </c>
      <c r="J21" s="6">
        <f t="shared" si="4"/>
        <v>26.538108356290177</v>
      </c>
      <c r="K21" s="13">
        <f t="shared" si="12"/>
        <v>5.76130036999227</v>
      </c>
      <c r="M21" s="5">
        <v>1.6</v>
      </c>
      <c r="N21" s="22">
        <f t="shared" si="5"/>
        <v>80</v>
      </c>
      <c r="O21" s="22">
        <f t="shared" si="9"/>
        <v>31.25</v>
      </c>
      <c r="P21" s="28">
        <f t="shared" si="10"/>
        <v>23.076923076923077</v>
      </c>
      <c r="Q21" s="6">
        <f t="shared" si="6"/>
        <v>5.325443786982248</v>
      </c>
      <c r="R21" s="7">
        <f t="shared" si="11"/>
        <v>12.736441951743487</v>
      </c>
    </row>
    <row r="22" spans="1:18" ht="12.75">
      <c r="A22" s="3">
        <v>1.8</v>
      </c>
      <c r="B22" s="7">
        <f t="shared" si="7"/>
        <v>17.44727494896694</v>
      </c>
      <c r="C22" s="2">
        <f t="shared" si="0"/>
        <v>1.3099064738288948</v>
      </c>
      <c r="D22" s="21">
        <f t="shared" si="1"/>
        <v>65.49532369144474</v>
      </c>
      <c r="E22" s="21">
        <f t="shared" si="2"/>
        <v>38.17066408859599</v>
      </c>
      <c r="G22" s="35">
        <v>16.6666666666666</v>
      </c>
      <c r="H22" s="25">
        <f t="shared" si="3"/>
        <v>3.000000000000012</v>
      </c>
      <c r="I22" s="27">
        <f t="shared" si="8"/>
        <v>50.00000000000014</v>
      </c>
      <c r="J22" s="26">
        <f t="shared" si="4"/>
        <v>25.000000000000142</v>
      </c>
      <c r="K22" s="13">
        <f t="shared" si="12"/>
        <v>6.020599913279599</v>
      </c>
      <c r="M22" s="5">
        <v>1.65</v>
      </c>
      <c r="N22" s="22">
        <f t="shared" si="5"/>
        <v>82.5</v>
      </c>
      <c r="O22" s="22">
        <f t="shared" si="9"/>
        <v>30.3030303030303</v>
      </c>
      <c r="P22" s="28">
        <f>((N22-50)/(N22+50)*100)</f>
        <v>24.528301886792452</v>
      </c>
      <c r="Q22" s="6">
        <f t="shared" si="6"/>
        <v>6.016375934496262</v>
      </c>
      <c r="R22" s="7">
        <f t="shared" si="11"/>
        <v>12.206650345879046</v>
      </c>
    </row>
    <row r="23" spans="1:18" ht="12.75">
      <c r="A23" s="3">
        <v>2</v>
      </c>
      <c r="B23" s="7">
        <f t="shared" si="7"/>
        <v>16.989700043360187</v>
      </c>
      <c r="C23" s="2">
        <f t="shared" si="0"/>
        <v>1.3294313392598152</v>
      </c>
      <c r="D23" s="21">
        <f t="shared" si="1"/>
        <v>66.47156696299076</v>
      </c>
      <c r="E23" s="21">
        <f t="shared" si="2"/>
        <v>37.61006569007046</v>
      </c>
      <c r="G23" s="21">
        <v>18</v>
      </c>
      <c r="H23" s="4">
        <f t="shared" si="3"/>
        <v>2.7777777777777777</v>
      </c>
      <c r="I23" s="27">
        <f t="shared" si="8"/>
        <v>47.05882352941176</v>
      </c>
      <c r="J23" s="6">
        <f t="shared" si="4"/>
        <v>22.145328719723178</v>
      </c>
      <c r="K23" s="13">
        <f t="shared" si="12"/>
        <v>6.547178687726608</v>
      </c>
      <c r="M23" s="5">
        <v>1.7</v>
      </c>
      <c r="N23" s="22">
        <f t="shared" si="5"/>
        <v>85</v>
      </c>
      <c r="O23" s="22">
        <f t="shared" si="9"/>
        <v>29.41176470588235</v>
      </c>
      <c r="P23" s="28">
        <f aca="true" t="shared" si="13" ref="P23:P34">((N23-50)/(N23+50)*100)</f>
        <v>25.925925925925924</v>
      </c>
      <c r="Q23" s="6">
        <f t="shared" si="6"/>
        <v>6.72153635116598</v>
      </c>
      <c r="R23" s="7">
        <f t="shared" si="11"/>
        <v>11.72531448289461</v>
      </c>
    </row>
    <row r="24" spans="1:18" ht="12.75">
      <c r="A24" s="3">
        <v>2.5</v>
      </c>
      <c r="B24" s="7">
        <f t="shared" si="7"/>
        <v>16.02059991327962</v>
      </c>
      <c r="C24" s="2">
        <f t="shared" si="0"/>
        <v>1.3756182215557313</v>
      </c>
      <c r="D24" s="21">
        <f t="shared" si="1"/>
        <v>68.78091107778657</v>
      </c>
      <c r="E24" s="21">
        <f t="shared" si="2"/>
        <v>36.34729405041856</v>
      </c>
      <c r="G24" s="21">
        <v>20</v>
      </c>
      <c r="H24" s="4">
        <f t="shared" si="3"/>
        <v>2.5</v>
      </c>
      <c r="I24" s="27">
        <f t="shared" si="8"/>
        <v>42.857142857142854</v>
      </c>
      <c r="J24" s="6">
        <f t="shared" si="4"/>
        <v>18.36734693877551</v>
      </c>
      <c r="K24" s="13">
        <f t="shared" si="12"/>
        <v>7.359535705891887</v>
      </c>
      <c r="M24" s="5">
        <v>1.75</v>
      </c>
      <c r="N24" s="22">
        <f t="shared" si="5"/>
        <v>87.5</v>
      </c>
      <c r="O24" s="22">
        <f t="shared" si="9"/>
        <v>28.57142857142857</v>
      </c>
      <c r="P24" s="28">
        <f t="shared" si="13"/>
        <v>27.27272727272727</v>
      </c>
      <c r="Q24" s="6">
        <f t="shared" si="6"/>
        <v>7.438016528925618</v>
      </c>
      <c r="R24" s="7">
        <f t="shared" si="11"/>
        <v>11.285428608771253</v>
      </c>
    </row>
    <row r="25" spans="1:18" ht="12.75">
      <c r="A25" s="3">
        <v>3</v>
      </c>
      <c r="B25" s="7">
        <f t="shared" si="7"/>
        <v>15.228787452803376</v>
      </c>
      <c r="C25" s="2">
        <f t="shared" si="0"/>
        <v>1.4189795479523457</v>
      </c>
      <c r="D25" s="21">
        <f t="shared" si="1"/>
        <v>70.94897739761728</v>
      </c>
      <c r="E25" s="21">
        <f t="shared" si="2"/>
        <v>35.236589612691986</v>
      </c>
      <c r="G25" s="21">
        <v>22</v>
      </c>
      <c r="H25" s="4">
        <f t="shared" si="3"/>
        <v>2.272727272727273</v>
      </c>
      <c r="I25" s="27">
        <f t="shared" si="8"/>
        <v>38.88888888888889</v>
      </c>
      <c r="J25" s="6">
        <f t="shared" si="4"/>
        <v>15.12345679012346</v>
      </c>
      <c r="K25" s="13">
        <f t="shared" si="12"/>
        <v>8.203489301780984</v>
      </c>
      <c r="M25" s="5">
        <v>1.8</v>
      </c>
      <c r="N25" s="22">
        <f t="shared" si="5"/>
        <v>90</v>
      </c>
      <c r="O25" s="22">
        <f t="shared" si="9"/>
        <v>27.777777777777775</v>
      </c>
      <c r="P25" s="28">
        <f t="shared" si="13"/>
        <v>28.57142857142857</v>
      </c>
      <c r="Q25" s="6">
        <f t="shared" si="6"/>
        <v>8.163265306122447</v>
      </c>
      <c r="R25" s="7">
        <f t="shared" si="11"/>
        <v>10.881360887005513</v>
      </c>
    </row>
    <row r="26" spans="1:18" ht="12.75">
      <c r="A26" s="3">
        <v>3.5</v>
      </c>
      <c r="B26" s="7">
        <f t="shared" si="7"/>
        <v>14.559319556497243</v>
      </c>
      <c r="C26" s="2">
        <f t="shared" si="0"/>
        <v>1.4602753768677659</v>
      </c>
      <c r="D26" s="21">
        <f t="shared" si="1"/>
        <v>73.01376884338829</v>
      </c>
      <c r="E26" s="21">
        <f t="shared" si="2"/>
        <v>34.2401171669744</v>
      </c>
      <c r="G26" s="21">
        <v>24</v>
      </c>
      <c r="H26" s="4">
        <f t="shared" si="3"/>
        <v>2.0833333333333335</v>
      </c>
      <c r="I26" s="27">
        <f t="shared" si="8"/>
        <v>35.13513513513514</v>
      </c>
      <c r="J26" s="6">
        <f t="shared" si="4"/>
        <v>12.344777209642075</v>
      </c>
      <c r="K26" s="13">
        <f t="shared" si="12"/>
        <v>9.085167435203164</v>
      </c>
      <c r="M26" s="5">
        <v>1.85</v>
      </c>
      <c r="N26" s="22">
        <f t="shared" si="5"/>
        <v>92.5</v>
      </c>
      <c r="O26" s="22">
        <f aca="true" t="shared" si="14" ref="O26:O39">1/(M26/50)</f>
        <v>27.027027027027025</v>
      </c>
      <c r="P26" s="28">
        <f t="shared" si="13"/>
        <v>29.82456140350877</v>
      </c>
      <c r="Q26" s="6">
        <f t="shared" si="6"/>
        <v>8.89504462911665</v>
      </c>
      <c r="R26" s="7">
        <f t="shared" si="11"/>
        <v>10.508518685884349</v>
      </c>
    </row>
    <row r="27" spans="1:18" ht="12.75">
      <c r="A27" s="3">
        <v>4</v>
      </c>
      <c r="B27" s="7">
        <f t="shared" si="7"/>
        <v>13.979400086720377</v>
      </c>
      <c r="C27" s="2">
        <f t="shared" si="0"/>
        <v>1.4999999999999998</v>
      </c>
      <c r="D27" s="21">
        <f t="shared" si="1"/>
        <v>74.99999999999999</v>
      </c>
      <c r="E27" s="21">
        <f t="shared" si="2"/>
        <v>33.333333333333336</v>
      </c>
      <c r="G27" s="20">
        <v>25</v>
      </c>
      <c r="H27" s="10">
        <f t="shared" si="3"/>
        <v>2</v>
      </c>
      <c r="I27" s="27">
        <f t="shared" si="8"/>
        <v>33.33333333333333</v>
      </c>
      <c r="J27" s="8">
        <f t="shared" si="4"/>
        <v>11.111111111111109</v>
      </c>
      <c r="K27" s="13">
        <f t="shared" si="12"/>
        <v>9.54242509439325</v>
      </c>
      <c r="M27" s="5">
        <v>1.9</v>
      </c>
      <c r="N27" s="22">
        <f t="shared" si="5"/>
        <v>95</v>
      </c>
      <c r="O27" s="22">
        <f t="shared" si="14"/>
        <v>26.315789473684212</v>
      </c>
      <c r="P27" s="28">
        <f t="shared" si="13"/>
        <v>31.03448275862069</v>
      </c>
      <c r="Q27" s="6">
        <f t="shared" si="6"/>
        <v>9.63139120095125</v>
      </c>
      <c r="R27" s="7">
        <f t="shared" si="11"/>
        <v>10.163109769192625</v>
      </c>
    </row>
    <row r="28" spans="1:18" ht="12.75">
      <c r="A28" s="3">
        <v>4.5</v>
      </c>
      <c r="B28" s="7">
        <f t="shared" si="7"/>
        <v>13.467874862246562</v>
      </c>
      <c r="C28" s="2">
        <f t="shared" si="0"/>
        <v>1.5384964070281975</v>
      </c>
      <c r="D28" s="21">
        <f t="shared" si="1"/>
        <v>76.92482035140988</v>
      </c>
      <c r="E28" s="21">
        <f t="shared" si="2"/>
        <v>32.49926341822364</v>
      </c>
      <c r="G28" s="35">
        <v>26</v>
      </c>
      <c r="H28" s="25">
        <f t="shared" si="3"/>
        <v>1.9230769230769231</v>
      </c>
      <c r="I28" s="27">
        <f t="shared" si="8"/>
        <v>31.57894736842105</v>
      </c>
      <c r="J28" s="26">
        <f t="shared" si="4"/>
        <v>9.972299168975068</v>
      </c>
      <c r="K28" s="7">
        <f t="shared" si="12"/>
        <v>10.012047011383707</v>
      </c>
      <c r="M28" s="5">
        <v>1.95</v>
      </c>
      <c r="N28" s="22">
        <f t="shared" si="5"/>
        <v>97.5</v>
      </c>
      <c r="O28" s="22">
        <f t="shared" si="14"/>
        <v>25.641025641025642</v>
      </c>
      <c r="P28" s="28">
        <f t="shared" si="13"/>
        <v>32.20338983050847</v>
      </c>
      <c r="Q28" s="6">
        <f t="shared" si="6"/>
        <v>10.370583165756964</v>
      </c>
      <c r="R28" s="7">
        <f t="shared" si="11"/>
        <v>9.841968213786306</v>
      </c>
    </row>
    <row r="29" spans="1:18" ht="12.75">
      <c r="A29" s="3">
        <v>5</v>
      </c>
      <c r="B29" s="7">
        <f t="shared" si="7"/>
        <v>13.010299956639813</v>
      </c>
      <c r="C29" s="2">
        <f t="shared" si="0"/>
        <v>1.5760143110525873</v>
      </c>
      <c r="D29" s="21">
        <f t="shared" si="1"/>
        <v>78.80071555262937</v>
      </c>
      <c r="E29" s="21">
        <f t="shared" si="2"/>
        <v>31.72560023684432</v>
      </c>
      <c r="G29" s="21">
        <v>28</v>
      </c>
      <c r="H29" s="4">
        <f t="shared" si="3"/>
        <v>1.7857142857142858</v>
      </c>
      <c r="I29" s="27">
        <f t="shared" si="8"/>
        <v>28.20512820512821</v>
      </c>
      <c r="J29" s="6">
        <f t="shared" si="4"/>
        <v>7.95529257067719</v>
      </c>
      <c r="K29" s="7">
        <f t="shared" si="12"/>
        <v>10.993438437365482</v>
      </c>
      <c r="M29" s="30">
        <v>2</v>
      </c>
      <c r="N29" s="20">
        <f t="shared" si="5"/>
        <v>100</v>
      </c>
      <c r="O29" s="20">
        <f t="shared" si="14"/>
        <v>25</v>
      </c>
      <c r="P29" s="31">
        <f t="shared" si="13"/>
        <v>33.33333333333333</v>
      </c>
      <c r="Q29" s="8">
        <f>P29*P29/100</f>
        <v>11.111111111111109</v>
      </c>
      <c r="R29" s="9">
        <f>10*LOG10(100/Q29)</f>
        <v>9.54242509439325</v>
      </c>
    </row>
    <row r="30" spans="1:18" ht="12.75">
      <c r="A30" s="3">
        <v>5.5</v>
      </c>
      <c r="B30" s="7">
        <f t="shared" si="7"/>
        <v>12.59637310505756</v>
      </c>
      <c r="C30" s="2">
        <f t="shared" si="0"/>
        <v>1.6127424084469237</v>
      </c>
      <c r="D30" s="21">
        <f t="shared" si="1"/>
        <v>80.63712042234619</v>
      </c>
      <c r="E30" s="21">
        <f t="shared" si="2"/>
        <v>31.00309121786545</v>
      </c>
      <c r="G30" s="21">
        <v>30</v>
      </c>
      <c r="H30" s="4">
        <f t="shared" si="3"/>
        <v>1.6666666666666667</v>
      </c>
      <c r="I30" s="27">
        <f t="shared" si="8"/>
        <v>25</v>
      </c>
      <c r="J30" s="6">
        <f t="shared" si="4"/>
        <v>6.25</v>
      </c>
      <c r="K30" s="7">
        <f t="shared" si="12"/>
        <v>12.041199826559248</v>
      </c>
      <c r="M30" s="5">
        <v>2.1</v>
      </c>
      <c r="N30" s="22">
        <f t="shared" si="5"/>
        <v>105</v>
      </c>
      <c r="O30" s="22">
        <f t="shared" si="14"/>
        <v>23.809523809523807</v>
      </c>
      <c r="P30" s="28">
        <f t="shared" si="13"/>
        <v>35.483870967741936</v>
      </c>
      <c r="Q30" s="6">
        <f aca="true" t="shared" si="15" ref="Q30:Q93">P30*P30/100</f>
        <v>12.59105098855359</v>
      </c>
      <c r="R30" s="7">
        <f t="shared" si="11"/>
        <v>8.999380173520953</v>
      </c>
    </row>
    <row r="31" spans="1:18" ht="12.75">
      <c r="A31" s="3">
        <v>6</v>
      </c>
      <c r="B31" s="7">
        <f t="shared" si="7"/>
        <v>12.218487496163563</v>
      </c>
      <c r="C31" s="2">
        <f t="shared" si="0"/>
        <v>1.6488276048474844</v>
      </c>
      <c r="D31" s="21">
        <f t="shared" si="1"/>
        <v>82.44138024237422</v>
      </c>
      <c r="E31" s="21">
        <f t="shared" si="2"/>
        <v>30.324577204434277</v>
      </c>
      <c r="G31" s="21">
        <v>32</v>
      </c>
      <c r="H31" s="4">
        <f t="shared" si="3"/>
        <v>1.5625</v>
      </c>
      <c r="I31" s="27">
        <f t="shared" si="8"/>
        <v>21.951219512195124</v>
      </c>
      <c r="J31" s="6">
        <f t="shared" si="4"/>
        <v>4.818560380725759</v>
      </c>
      <c r="K31" s="7">
        <f t="shared" si="12"/>
        <v>13.170826945608212</v>
      </c>
      <c r="M31" s="5">
        <v>2.2</v>
      </c>
      <c r="N31" s="22">
        <f t="shared" si="5"/>
        <v>110.00000000000001</v>
      </c>
      <c r="O31" s="22">
        <f t="shared" si="14"/>
        <v>22.727272727272727</v>
      </c>
      <c r="P31" s="28">
        <f t="shared" si="13"/>
        <v>37.500000000000014</v>
      </c>
      <c r="Q31" s="6">
        <f t="shared" si="15"/>
        <v>14.06250000000001</v>
      </c>
      <c r="R31" s="7">
        <f t="shared" si="11"/>
        <v>8.51937464544562</v>
      </c>
    </row>
    <row r="32" spans="1:18" ht="12.75">
      <c r="A32" s="3">
        <v>7</v>
      </c>
      <c r="B32" s="7">
        <f t="shared" si="7"/>
        <v>11.549019599857433</v>
      </c>
      <c r="C32" s="2">
        <f t="shared" si="0"/>
        <v>1.7195164109816323</v>
      </c>
      <c r="D32" s="21">
        <f t="shared" si="1"/>
        <v>85.97582054908162</v>
      </c>
      <c r="E32" s="21">
        <f t="shared" si="2"/>
        <v>29.0779428917786</v>
      </c>
      <c r="G32" s="21">
        <v>34</v>
      </c>
      <c r="H32" s="4">
        <f t="shared" si="3"/>
        <v>1.4705882352941178</v>
      </c>
      <c r="I32" s="27">
        <f t="shared" si="8"/>
        <v>19.04761904761905</v>
      </c>
      <c r="J32" s="6">
        <f t="shared" si="4"/>
        <v>3.628117913832201</v>
      </c>
      <c r="K32" s="7">
        <f t="shared" si="12"/>
        <v>14.403186068119137</v>
      </c>
      <c r="M32" s="5">
        <v>2.3</v>
      </c>
      <c r="N32" s="22">
        <f t="shared" si="5"/>
        <v>114.99999999999999</v>
      </c>
      <c r="O32" s="22">
        <f t="shared" si="14"/>
        <v>21.73913043478261</v>
      </c>
      <c r="P32" s="28">
        <f t="shared" si="13"/>
        <v>39.393939393939384</v>
      </c>
      <c r="Q32" s="6">
        <f t="shared" si="15"/>
        <v>15.518824609733691</v>
      </c>
      <c r="R32" s="7">
        <f t="shared" si="11"/>
        <v>8.091411751421017</v>
      </c>
    </row>
    <row r="33" spans="1:18" ht="12.75">
      <c r="A33" s="3">
        <v>8</v>
      </c>
      <c r="B33" s="7">
        <f t="shared" si="7"/>
        <v>10.969100130080564</v>
      </c>
      <c r="C33" s="2">
        <f t="shared" si="0"/>
        <v>1.7887885053796064</v>
      </c>
      <c r="D33" s="21">
        <f t="shared" si="1"/>
        <v>89.43942526898032</v>
      </c>
      <c r="E33" s="21">
        <f t="shared" si="2"/>
        <v>27.951879078845764</v>
      </c>
      <c r="G33" s="21">
        <v>36</v>
      </c>
      <c r="H33" s="4">
        <f t="shared" si="3"/>
        <v>1.3888888888888888</v>
      </c>
      <c r="I33" s="27">
        <f t="shared" si="8"/>
        <v>16.279069767441857</v>
      </c>
      <c r="J33" s="6">
        <f t="shared" si="4"/>
        <v>2.650081124932395</v>
      </c>
      <c r="K33" s="7">
        <f t="shared" si="12"/>
        <v>15.767408311306596</v>
      </c>
      <c r="M33" s="5">
        <v>2.4</v>
      </c>
      <c r="N33" s="22">
        <f t="shared" si="5"/>
        <v>120</v>
      </c>
      <c r="O33" s="22">
        <f t="shared" si="14"/>
        <v>20.833333333333332</v>
      </c>
      <c r="P33" s="28">
        <f t="shared" si="13"/>
        <v>41.17647058823529</v>
      </c>
      <c r="Q33" s="6">
        <f t="shared" si="15"/>
        <v>16.95501730103806</v>
      </c>
      <c r="R33" s="7">
        <f t="shared" si="11"/>
        <v>7.707017627280343</v>
      </c>
    </row>
    <row r="34" spans="1:18" ht="12.75">
      <c r="A34" s="3">
        <v>9</v>
      </c>
      <c r="B34" s="7">
        <f t="shared" si="7"/>
        <v>10.45757490560675</v>
      </c>
      <c r="C34" s="2">
        <f t="shared" si="0"/>
        <v>1.8571428571428574</v>
      </c>
      <c r="D34" s="21">
        <f t="shared" si="1"/>
        <v>92.85714285714288</v>
      </c>
      <c r="E34" s="21">
        <f t="shared" si="2"/>
        <v>26.923076923076916</v>
      </c>
      <c r="G34" s="21">
        <v>38</v>
      </c>
      <c r="H34" s="4">
        <f t="shared" si="3"/>
        <v>1.3157894736842106</v>
      </c>
      <c r="I34" s="27">
        <f t="shared" si="8"/>
        <v>13.63636363636364</v>
      </c>
      <c r="J34" s="6">
        <f t="shared" si="4"/>
        <v>1.859504132231406</v>
      </c>
      <c r="K34" s="7">
        <f t="shared" si="12"/>
        <v>17.306028522050873</v>
      </c>
      <c r="M34" s="5">
        <v>2.5</v>
      </c>
      <c r="N34" s="22">
        <f t="shared" si="5"/>
        <v>125</v>
      </c>
      <c r="O34" s="22">
        <f t="shared" si="14"/>
        <v>20</v>
      </c>
      <c r="P34" s="28">
        <f t="shared" si="13"/>
        <v>42.857142857142854</v>
      </c>
      <c r="Q34" s="6">
        <f t="shared" si="15"/>
        <v>18.36734693877551</v>
      </c>
      <c r="R34" s="7">
        <f t="shared" si="11"/>
        <v>7.359535705891887</v>
      </c>
    </row>
    <row r="35" spans="1:18" ht="12.75">
      <c r="A35" s="11">
        <v>10</v>
      </c>
      <c r="B35" s="9">
        <f t="shared" si="7"/>
        <v>10</v>
      </c>
      <c r="C35" s="12">
        <f t="shared" si="0"/>
        <v>1.924950591148529</v>
      </c>
      <c r="D35" s="20">
        <f t="shared" si="1"/>
        <v>96.24752955742645</v>
      </c>
      <c r="E35" s="20">
        <f t="shared" si="2"/>
        <v>25.974692664795782</v>
      </c>
      <c r="G35" s="21">
        <v>40</v>
      </c>
      <c r="H35" s="4">
        <f t="shared" si="3"/>
        <v>1.25</v>
      </c>
      <c r="I35" s="27">
        <f t="shared" si="8"/>
        <v>11.11111111111111</v>
      </c>
      <c r="J35" s="6">
        <f t="shared" si="4"/>
        <v>1.2345679012345678</v>
      </c>
      <c r="K35" s="7">
        <f t="shared" si="12"/>
        <v>19.084850188786497</v>
      </c>
      <c r="M35" s="5">
        <v>2.6</v>
      </c>
      <c r="N35" s="22">
        <f t="shared" si="5"/>
        <v>130</v>
      </c>
      <c r="O35" s="22">
        <f t="shared" si="14"/>
        <v>19.23076923076923</v>
      </c>
      <c r="P35" s="28">
        <f aca="true" t="shared" si="16" ref="P35:P68">((N35-50)/(N35+50)*100)</f>
        <v>44.44444444444444</v>
      </c>
      <c r="Q35" s="6">
        <f t="shared" si="15"/>
        <v>19.753086419753085</v>
      </c>
      <c r="R35" s="7">
        <f t="shared" si="11"/>
        <v>7.0436503622272495</v>
      </c>
    </row>
    <row r="36" spans="1:18" ht="12.75">
      <c r="A36" s="3">
        <v>11</v>
      </c>
      <c r="B36" s="13">
        <f t="shared" si="7"/>
        <v>9.58607314841775</v>
      </c>
      <c r="C36" s="2">
        <f t="shared" si="0"/>
        <v>1.992499952888854</v>
      </c>
      <c r="D36" s="21">
        <f t="shared" si="1"/>
        <v>99.6249976444427</v>
      </c>
      <c r="E36" s="21">
        <f t="shared" si="2"/>
        <v>25.09410347915281</v>
      </c>
      <c r="G36" s="20">
        <v>41</v>
      </c>
      <c r="H36" s="10">
        <f t="shared" si="3"/>
        <v>1.2195121951219512</v>
      </c>
      <c r="I36" s="27">
        <f t="shared" si="8"/>
        <v>9.890109890109889</v>
      </c>
      <c r="J36" s="8">
        <f t="shared" si="4"/>
        <v>0.9781427363844943</v>
      </c>
      <c r="K36" s="7">
        <f t="shared" si="12"/>
        <v>20.095977657635377</v>
      </c>
      <c r="M36" s="5">
        <v>2.7</v>
      </c>
      <c r="N36" s="22">
        <f t="shared" si="5"/>
        <v>135</v>
      </c>
      <c r="O36" s="22">
        <f t="shared" si="14"/>
        <v>18.518518518518515</v>
      </c>
      <c r="P36" s="28">
        <f t="shared" si="16"/>
        <v>45.94594594594595</v>
      </c>
      <c r="Q36" s="6">
        <f t="shared" si="15"/>
        <v>21.11029948867787</v>
      </c>
      <c r="R36" s="7">
        <f t="shared" si="11"/>
        <v>6.755056053774421</v>
      </c>
    </row>
    <row r="37" spans="1:18" ht="12.75">
      <c r="A37" s="3">
        <v>12</v>
      </c>
      <c r="B37" s="13">
        <f t="shared" si="7"/>
        <v>9.208187539523752</v>
      </c>
      <c r="C37" s="2">
        <f t="shared" si="0"/>
        <v>2.0600230943494897</v>
      </c>
      <c r="D37" s="21">
        <f t="shared" si="1"/>
        <v>103.00115471747449</v>
      </c>
      <c r="E37" s="21">
        <f t="shared" si="2"/>
        <v>24.27157255525279</v>
      </c>
      <c r="G37" s="21">
        <v>42</v>
      </c>
      <c r="H37" s="4">
        <f t="shared" si="3"/>
        <v>1.1904761904761905</v>
      </c>
      <c r="I37" s="27">
        <f t="shared" si="8"/>
        <v>8.695652173913041</v>
      </c>
      <c r="J37" s="6">
        <f t="shared" si="4"/>
        <v>0.756143667296786</v>
      </c>
      <c r="K37" s="7">
        <f t="shared" si="12"/>
        <v>21.213956807072236</v>
      </c>
      <c r="M37" s="5">
        <v>2.8</v>
      </c>
      <c r="N37" s="22">
        <f t="shared" si="5"/>
        <v>140</v>
      </c>
      <c r="O37" s="22">
        <f t="shared" si="14"/>
        <v>17.857142857142858</v>
      </c>
      <c r="P37" s="28">
        <f t="shared" si="16"/>
        <v>47.368421052631575</v>
      </c>
      <c r="Q37" s="6">
        <f t="shared" si="15"/>
        <v>22.437673130193904</v>
      </c>
      <c r="R37" s="7">
        <f t="shared" si="11"/>
        <v>6.490221830270082</v>
      </c>
    </row>
    <row r="38" spans="1:18" ht="12.75">
      <c r="A38" s="3">
        <v>14</v>
      </c>
      <c r="B38" s="13">
        <f t="shared" si="7"/>
        <v>8.53871964321762</v>
      </c>
      <c r="C38" s="2">
        <f t="shared" si="0"/>
        <v>2.1957342759939404</v>
      </c>
      <c r="D38" s="21">
        <f t="shared" si="1"/>
        <v>109.78671379969703</v>
      </c>
      <c r="E38" s="21">
        <f t="shared" si="2"/>
        <v>22.77142573518672</v>
      </c>
      <c r="G38" s="21">
        <v>43</v>
      </c>
      <c r="H38" s="4">
        <f t="shared" si="3"/>
        <v>1.1627906976744187</v>
      </c>
      <c r="I38" s="27">
        <f t="shared" si="8"/>
        <v>7.526881720430109</v>
      </c>
      <c r="J38" s="6">
        <f t="shared" si="4"/>
        <v>0.5665394843334491</v>
      </c>
      <c r="K38" s="7">
        <f t="shared" si="12"/>
        <v>22.467698170793568</v>
      </c>
      <c r="M38" s="5">
        <v>2.9</v>
      </c>
      <c r="N38" s="22">
        <f t="shared" si="5"/>
        <v>145</v>
      </c>
      <c r="O38" s="22">
        <f t="shared" si="14"/>
        <v>17.24137931034483</v>
      </c>
      <c r="P38" s="28">
        <f t="shared" si="16"/>
        <v>48.717948717948715</v>
      </c>
      <c r="Q38" s="6">
        <f t="shared" si="15"/>
        <v>23.734385272846808</v>
      </c>
      <c r="R38" s="7">
        <f t="shared" si="11"/>
        <v>6.246220121473405</v>
      </c>
    </row>
    <row r="39" spans="1:18" ht="12.75">
      <c r="A39" s="3">
        <v>16</v>
      </c>
      <c r="B39" s="13">
        <f t="shared" si="7"/>
        <v>7.958800173440752</v>
      </c>
      <c r="C39" s="2">
        <f aca="true" t="shared" si="17" ref="C39:C60">(1+SQRT(A39/100))/(1-SQRT(A39/100))</f>
        <v>2.3333333333333335</v>
      </c>
      <c r="D39" s="21">
        <f aca="true" t="shared" si="18" ref="D39:D60">C39*50</f>
        <v>116.66666666666667</v>
      </c>
      <c r="E39" s="21">
        <f aca="true" t="shared" si="19" ref="E39:E60">1/(C39/50)</f>
        <v>21.428571428571427</v>
      </c>
      <c r="G39" s="21">
        <v>44</v>
      </c>
      <c r="H39" s="4">
        <f aca="true" t="shared" si="20" ref="H39:H70">IF(G39&lt;50,(50/G39),(G39/50))</f>
        <v>1.1363636363636365</v>
      </c>
      <c r="I39" s="27">
        <f t="shared" si="8"/>
        <v>6.382978723404259</v>
      </c>
      <c r="J39" s="6">
        <f aca="true" t="shared" si="21" ref="J39:J70">I39*I39/100</f>
        <v>0.40742417383431456</v>
      </c>
      <c r="K39" s="7">
        <f t="shared" si="12"/>
        <v>23.8995320643211</v>
      </c>
      <c r="M39" s="30">
        <v>3</v>
      </c>
      <c r="N39" s="20">
        <f t="shared" si="5"/>
        <v>150</v>
      </c>
      <c r="O39" s="20">
        <f t="shared" si="14"/>
        <v>16.666666666666668</v>
      </c>
      <c r="P39" s="31">
        <f t="shared" si="16"/>
        <v>50</v>
      </c>
      <c r="Q39" s="8">
        <f t="shared" si="15"/>
        <v>25</v>
      </c>
      <c r="R39" s="9">
        <f t="shared" si="11"/>
        <v>6.020599913279624</v>
      </c>
    </row>
    <row r="40" spans="1:18" ht="12.75">
      <c r="A40" s="3">
        <v>18</v>
      </c>
      <c r="B40" s="13">
        <f t="shared" si="7"/>
        <v>7.447274948966939</v>
      </c>
      <c r="C40" s="2">
        <f t="shared" si="17"/>
        <v>2.4738148017364114</v>
      </c>
      <c r="D40" s="21">
        <f t="shared" si="18"/>
        <v>123.69074008682057</v>
      </c>
      <c r="E40" s="21">
        <f t="shared" si="19"/>
        <v>20.21169893756969</v>
      </c>
      <c r="G40" s="21">
        <v>45</v>
      </c>
      <c r="H40" s="4">
        <f t="shared" si="20"/>
        <v>1.1111111111111112</v>
      </c>
      <c r="I40" s="27">
        <f t="shared" si="8"/>
        <v>5.263157894736844</v>
      </c>
      <c r="J40" s="6">
        <f t="shared" si="21"/>
        <v>0.2770083102493077</v>
      </c>
      <c r="K40" s="7">
        <f t="shared" si="12"/>
        <v>25.575072019056577</v>
      </c>
      <c r="M40" s="5">
        <v>3.1</v>
      </c>
      <c r="N40" s="22">
        <f t="shared" si="5"/>
        <v>155</v>
      </c>
      <c r="O40" s="22">
        <f aca="true" t="shared" si="22" ref="O40:O68">1/(M40/50)</f>
        <v>16.129032258064516</v>
      </c>
      <c r="P40" s="28">
        <f t="shared" si="16"/>
        <v>51.21951219512195</v>
      </c>
      <c r="Q40" s="6">
        <f t="shared" si="15"/>
        <v>26.234384295062465</v>
      </c>
      <c r="R40" s="7">
        <f t="shared" si="11"/>
        <v>5.811291239716324</v>
      </c>
    </row>
    <row r="41" spans="1:18" ht="12.75">
      <c r="A41" s="3">
        <v>20</v>
      </c>
      <c r="B41" s="13">
        <f t="shared" si="7"/>
        <v>6.989700043360188</v>
      </c>
      <c r="C41" s="2">
        <f t="shared" si="17"/>
        <v>2.6180339887498945</v>
      </c>
      <c r="D41" s="21">
        <f t="shared" si="18"/>
        <v>130.90169943749473</v>
      </c>
      <c r="E41" s="21">
        <f t="shared" si="19"/>
        <v>19.09830056250526</v>
      </c>
      <c r="G41" s="21">
        <v>46</v>
      </c>
      <c r="H41" s="4">
        <f t="shared" si="20"/>
        <v>1.0869565217391304</v>
      </c>
      <c r="I41" s="27">
        <f t="shared" si="8"/>
        <v>4.166666666666664</v>
      </c>
      <c r="J41" s="6">
        <f t="shared" si="21"/>
        <v>0.17361111111111094</v>
      </c>
      <c r="K41" s="7">
        <f t="shared" si="12"/>
        <v>27.604224834232124</v>
      </c>
      <c r="M41" s="5">
        <v>3.2</v>
      </c>
      <c r="N41" s="22">
        <f t="shared" si="5"/>
        <v>160</v>
      </c>
      <c r="O41" s="22">
        <f t="shared" si="22"/>
        <v>15.625</v>
      </c>
      <c r="P41" s="28">
        <f t="shared" si="16"/>
        <v>52.38095238095239</v>
      </c>
      <c r="Q41" s="6">
        <f t="shared" si="15"/>
        <v>27.437641723356013</v>
      </c>
      <c r="R41" s="7">
        <f t="shared" si="11"/>
        <v>5.616532191513884</v>
      </c>
    </row>
    <row r="42" spans="1:18" ht="12.75">
      <c r="A42" s="11">
        <v>25</v>
      </c>
      <c r="B42" s="38">
        <f t="shared" si="7"/>
        <v>6.020599913279624</v>
      </c>
      <c r="C42" s="12">
        <f t="shared" si="17"/>
        <v>3</v>
      </c>
      <c r="D42" s="20">
        <f t="shared" si="18"/>
        <v>150</v>
      </c>
      <c r="E42" s="20">
        <f t="shared" si="19"/>
        <v>16.666666666666668</v>
      </c>
      <c r="G42" s="21">
        <v>47</v>
      </c>
      <c r="H42" s="4">
        <f t="shared" si="20"/>
        <v>1.0638297872340425</v>
      </c>
      <c r="I42" s="27">
        <f t="shared" si="8"/>
        <v>3.0927835051546384</v>
      </c>
      <c r="J42" s="6">
        <f t="shared" si="21"/>
        <v>0.09565309809756611</v>
      </c>
      <c r="K42" s="7">
        <f t="shared" si="12"/>
        <v>30.193009590931652</v>
      </c>
      <c r="M42" s="5">
        <v>3.3</v>
      </c>
      <c r="N42" s="22">
        <f t="shared" si="5"/>
        <v>165</v>
      </c>
      <c r="O42" s="22">
        <f t="shared" si="22"/>
        <v>15.15151515151515</v>
      </c>
      <c r="P42" s="28">
        <f t="shared" si="16"/>
        <v>53.48837209302325</v>
      </c>
      <c r="Q42" s="6">
        <f t="shared" si="15"/>
        <v>28.610059491617086</v>
      </c>
      <c r="R42" s="7">
        <f t="shared" si="11"/>
        <v>5.434812391239873</v>
      </c>
    </row>
    <row r="43" spans="1:18" ht="12.75">
      <c r="A43" s="3">
        <v>30</v>
      </c>
      <c r="B43" s="13">
        <f t="shared" si="7"/>
        <v>5.228787452803376</v>
      </c>
      <c r="C43" s="2">
        <f t="shared" si="17"/>
        <v>3.42206445001476</v>
      </c>
      <c r="D43" s="21">
        <f t="shared" si="18"/>
        <v>171.10322250073799</v>
      </c>
      <c r="E43" s="21">
        <f t="shared" si="19"/>
        <v>14.6110632135477</v>
      </c>
      <c r="G43" s="21">
        <v>48</v>
      </c>
      <c r="H43" s="4">
        <f t="shared" si="20"/>
        <v>1.0416666666666667</v>
      </c>
      <c r="I43" s="27">
        <f t="shared" si="8"/>
        <v>2.0408163265306154</v>
      </c>
      <c r="J43" s="6">
        <f t="shared" si="21"/>
        <v>0.041649312786339154</v>
      </c>
      <c r="K43" s="7">
        <f t="shared" si="12"/>
        <v>33.80392160057026</v>
      </c>
      <c r="M43" s="5">
        <v>3.4</v>
      </c>
      <c r="N43" s="22">
        <f t="shared" si="5"/>
        <v>170</v>
      </c>
      <c r="O43" s="22">
        <f t="shared" si="22"/>
        <v>14.705882352941176</v>
      </c>
      <c r="P43" s="28">
        <f t="shared" si="16"/>
        <v>54.54545454545454</v>
      </c>
      <c r="Q43" s="6">
        <f t="shared" si="15"/>
        <v>29.752066115702473</v>
      </c>
      <c r="R43" s="7">
        <f t="shared" si="11"/>
        <v>5.264828695491629</v>
      </c>
    </row>
    <row r="44" spans="1:18" ht="12.75">
      <c r="A44" s="3">
        <v>35</v>
      </c>
      <c r="B44" s="13">
        <f t="shared" si="7"/>
        <v>4.559319556497244</v>
      </c>
      <c r="C44" s="2">
        <f t="shared" si="17"/>
        <v>3.8972553178768052</v>
      </c>
      <c r="D44" s="21">
        <f t="shared" si="18"/>
        <v>194.86276589384028</v>
      </c>
      <c r="E44" s="21">
        <f t="shared" si="19"/>
        <v>12.829541798467446</v>
      </c>
      <c r="G44" s="21">
        <v>49</v>
      </c>
      <c r="H44" s="4">
        <f t="shared" si="20"/>
        <v>1.0204081632653061</v>
      </c>
      <c r="I44" s="27">
        <f t="shared" si="8"/>
        <v>1.0101010101010115</v>
      </c>
      <c r="J44" s="6">
        <f t="shared" si="21"/>
        <v>0.010203040506070838</v>
      </c>
      <c r="K44" s="7">
        <f t="shared" si="12"/>
        <v>39.91270389195098</v>
      </c>
      <c r="M44" s="5">
        <v>3.5</v>
      </c>
      <c r="N44" s="22">
        <f t="shared" si="5"/>
        <v>175</v>
      </c>
      <c r="O44" s="22">
        <f t="shared" si="22"/>
        <v>14.285714285714285</v>
      </c>
      <c r="P44" s="28">
        <f t="shared" si="16"/>
        <v>55.55555555555556</v>
      </c>
      <c r="Q44" s="6">
        <f t="shared" si="15"/>
        <v>30.8641975308642</v>
      </c>
      <c r="R44" s="7">
        <f t="shared" si="11"/>
        <v>5.105450102066121</v>
      </c>
    </row>
    <row r="45" spans="1:18" ht="12.75">
      <c r="A45" s="3">
        <v>40</v>
      </c>
      <c r="B45" s="13">
        <f t="shared" si="7"/>
        <v>3.979400086720376</v>
      </c>
      <c r="C45" s="2">
        <f t="shared" si="17"/>
        <v>4.441518440112254</v>
      </c>
      <c r="D45" s="21">
        <f t="shared" si="18"/>
        <v>222.07592200561268</v>
      </c>
      <c r="E45" s="21">
        <f t="shared" si="19"/>
        <v>11.257411327720687</v>
      </c>
      <c r="G45" s="19">
        <v>50</v>
      </c>
      <c r="H45" s="14">
        <f t="shared" si="20"/>
        <v>1</v>
      </c>
      <c r="I45" s="27">
        <f t="shared" si="8"/>
        <v>0</v>
      </c>
      <c r="J45" s="15">
        <f t="shared" si="21"/>
        <v>0</v>
      </c>
      <c r="K45" s="29" t="s">
        <v>9</v>
      </c>
      <c r="M45" s="5">
        <v>3.6</v>
      </c>
      <c r="N45" s="22">
        <f t="shared" si="5"/>
        <v>180</v>
      </c>
      <c r="O45" s="22">
        <f t="shared" si="22"/>
        <v>13.888888888888888</v>
      </c>
      <c r="P45" s="28">
        <f t="shared" si="16"/>
        <v>56.52173913043478</v>
      </c>
      <c r="Q45" s="6">
        <f t="shared" si="15"/>
        <v>31.947069943289225</v>
      </c>
      <c r="R45" s="7">
        <f t="shared" si="11"/>
        <v>4.9556896742151215</v>
      </c>
    </row>
    <row r="46" spans="1:18" ht="12.75">
      <c r="A46" s="3">
        <v>42</v>
      </c>
      <c r="B46" s="13">
        <f t="shared" si="7"/>
        <v>3.7675070960209958</v>
      </c>
      <c r="C46" s="2">
        <f t="shared" si="17"/>
        <v>4.683014033933744</v>
      </c>
      <c r="D46" s="21">
        <f t="shared" si="18"/>
        <v>234.15070169668718</v>
      </c>
      <c r="E46" s="21">
        <f t="shared" si="19"/>
        <v>10.676884510209309</v>
      </c>
      <c r="G46" s="21">
        <v>51</v>
      </c>
      <c r="H46" s="2">
        <f t="shared" si="20"/>
        <v>1.02</v>
      </c>
      <c r="I46" s="27">
        <f t="shared" si="8"/>
        <v>0.990099009900991</v>
      </c>
      <c r="J46" s="6">
        <f t="shared" si="21"/>
        <v>0.009802960494069226</v>
      </c>
      <c r="K46" s="7">
        <f t="shared" si="12"/>
        <v>40.08642747565284</v>
      </c>
      <c r="M46" s="5">
        <v>3.7</v>
      </c>
      <c r="N46" s="22">
        <f t="shared" si="5"/>
        <v>185</v>
      </c>
      <c r="O46" s="22">
        <f t="shared" si="22"/>
        <v>13.513513513513512</v>
      </c>
      <c r="P46" s="28">
        <f t="shared" si="16"/>
        <v>57.446808510638306</v>
      </c>
      <c r="Q46" s="6">
        <f t="shared" si="15"/>
        <v>33.00135808057946</v>
      </c>
      <c r="R46" s="7">
        <f t="shared" si="11"/>
        <v>4.8146818755346015</v>
      </c>
    </row>
    <row r="47" spans="1:18" ht="12.75">
      <c r="A47" s="3">
        <v>44</v>
      </c>
      <c r="B47" s="13">
        <f t="shared" si="7"/>
        <v>3.565473235138126</v>
      </c>
      <c r="C47" s="2">
        <f t="shared" si="17"/>
        <v>4.940446278825285</v>
      </c>
      <c r="D47" s="21">
        <f t="shared" si="18"/>
        <v>247.02231394126426</v>
      </c>
      <c r="E47" s="21">
        <f t="shared" si="19"/>
        <v>10.120543201592863</v>
      </c>
      <c r="G47" s="21">
        <v>52</v>
      </c>
      <c r="H47" s="2">
        <f t="shared" si="20"/>
        <v>1.04</v>
      </c>
      <c r="I47" s="27">
        <f t="shared" si="8"/>
        <v>1.960784313725492</v>
      </c>
      <c r="J47" s="6">
        <f t="shared" si="21"/>
        <v>0.03844675124951948</v>
      </c>
      <c r="K47" s="7">
        <f t="shared" si="12"/>
        <v>34.15140352195872</v>
      </c>
      <c r="M47" s="5">
        <v>3.8</v>
      </c>
      <c r="N47" s="22">
        <f t="shared" si="5"/>
        <v>190</v>
      </c>
      <c r="O47" s="22">
        <f t="shared" si="22"/>
        <v>13.157894736842106</v>
      </c>
      <c r="P47" s="28">
        <f t="shared" si="16"/>
        <v>58.333333333333336</v>
      </c>
      <c r="Q47" s="6">
        <f t="shared" si="15"/>
        <v>34.02777777777778</v>
      </c>
      <c r="R47" s="7">
        <f t="shared" si="11"/>
        <v>4.681664120667359</v>
      </c>
    </row>
    <row r="48" spans="1:18" ht="12.75">
      <c r="A48" s="3">
        <v>46</v>
      </c>
      <c r="B48" s="13">
        <f t="shared" si="7"/>
        <v>3.372421683184259</v>
      </c>
      <c r="C48" s="2">
        <f t="shared" si="17"/>
        <v>5.2156777715278775</v>
      </c>
      <c r="D48" s="21">
        <f t="shared" si="18"/>
        <v>260.78388857639385</v>
      </c>
      <c r="E48" s="21">
        <f t="shared" si="19"/>
        <v>9.586481793976516</v>
      </c>
      <c r="G48" s="21">
        <v>53</v>
      </c>
      <c r="H48" s="2">
        <f t="shared" si="20"/>
        <v>1.06</v>
      </c>
      <c r="I48" s="27">
        <f t="shared" si="8"/>
        <v>2.9126213592233037</v>
      </c>
      <c r="J48" s="6">
        <f t="shared" si="21"/>
        <v>0.08483363182203804</v>
      </c>
      <c r="K48" s="7">
        <f t="shared" si="12"/>
        <v>30.714319399710188</v>
      </c>
      <c r="M48" s="5">
        <v>3.9</v>
      </c>
      <c r="N48" s="22">
        <f t="shared" si="5"/>
        <v>195</v>
      </c>
      <c r="O48" s="22">
        <f t="shared" si="22"/>
        <v>12.820512820512821</v>
      </c>
      <c r="P48" s="28">
        <f t="shared" si="16"/>
        <v>59.183673469387756</v>
      </c>
      <c r="Q48" s="6">
        <f t="shared" si="15"/>
        <v>35.02707205331112</v>
      </c>
      <c r="R48" s="7">
        <f t="shared" si="11"/>
        <v>4.555961642591152</v>
      </c>
    </row>
    <row r="49" spans="1:18" ht="12.75">
      <c r="A49" s="3">
        <v>48</v>
      </c>
      <c r="B49" s="13">
        <f t="shared" si="7"/>
        <v>3.1875876262441283</v>
      </c>
      <c r="C49" s="2">
        <f t="shared" si="17"/>
        <v>5.510847396259812</v>
      </c>
      <c r="D49" s="21">
        <f t="shared" si="18"/>
        <v>275.54236981299056</v>
      </c>
      <c r="E49" s="21">
        <f t="shared" si="19"/>
        <v>9.073014802394054</v>
      </c>
      <c r="G49" s="21">
        <v>54</v>
      </c>
      <c r="H49" s="2">
        <f t="shared" si="20"/>
        <v>1.08</v>
      </c>
      <c r="I49" s="27">
        <f t="shared" si="8"/>
        <v>3.8461538461538494</v>
      </c>
      <c r="J49" s="6">
        <f t="shared" si="21"/>
        <v>0.1479289940828405</v>
      </c>
      <c r="K49" s="7">
        <f t="shared" si="12"/>
        <v>28.29946695941635</v>
      </c>
      <c r="M49" s="30">
        <v>4</v>
      </c>
      <c r="N49" s="20">
        <f t="shared" si="5"/>
        <v>200</v>
      </c>
      <c r="O49" s="20">
        <f t="shared" si="22"/>
        <v>12.5</v>
      </c>
      <c r="P49" s="31">
        <f t="shared" si="16"/>
        <v>60</v>
      </c>
      <c r="Q49" s="6">
        <f t="shared" si="15"/>
        <v>36</v>
      </c>
      <c r="R49" s="7">
        <f t="shared" si="11"/>
        <v>4.436974992327127</v>
      </c>
    </row>
    <row r="50" spans="1:18" ht="12.75">
      <c r="A50" s="11">
        <v>50</v>
      </c>
      <c r="B50" s="38">
        <f t="shared" si="7"/>
        <v>3.010299956639812</v>
      </c>
      <c r="C50" s="12">
        <f t="shared" si="17"/>
        <v>5.828427124746191</v>
      </c>
      <c r="D50" s="20">
        <f t="shared" si="18"/>
        <v>291.4213562373095</v>
      </c>
      <c r="E50" s="20">
        <f t="shared" si="19"/>
        <v>8.578643762690493</v>
      </c>
      <c r="G50" s="21">
        <v>55</v>
      </c>
      <c r="H50" s="2">
        <f t="shared" si="20"/>
        <v>1.1</v>
      </c>
      <c r="I50" s="27">
        <f t="shared" si="8"/>
        <v>4.761904761904765</v>
      </c>
      <c r="J50" s="6">
        <f t="shared" si="21"/>
        <v>0.22675736961451282</v>
      </c>
      <c r="K50" s="7">
        <f t="shared" si="12"/>
        <v>26.444385894678376</v>
      </c>
      <c r="M50" s="5">
        <v>4.1</v>
      </c>
      <c r="N50" s="22">
        <f t="shared" si="5"/>
        <v>204.99999999999997</v>
      </c>
      <c r="O50" s="22">
        <f t="shared" si="22"/>
        <v>12.195121951219514</v>
      </c>
      <c r="P50" s="28">
        <f t="shared" si="16"/>
        <v>60.78431372549019</v>
      </c>
      <c r="Q50" s="6">
        <f t="shared" si="15"/>
        <v>36.94732795078815</v>
      </c>
      <c r="R50" s="7">
        <f t="shared" si="11"/>
        <v>4.324169645273274</v>
      </c>
    </row>
    <row r="51" spans="1:18" ht="12.75">
      <c r="A51" s="3">
        <v>55</v>
      </c>
      <c r="B51" s="13">
        <f t="shared" si="7"/>
        <v>2.596373105057561</v>
      </c>
      <c r="C51" s="2">
        <f t="shared" si="17"/>
        <v>6.7405326609314065</v>
      </c>
      <c r="D51" s="21">
        <f t="shared" si="18"/>
        <v>337.02663304657034</v>
      </c>
      <c r="E51" s="21">
        <f t="shared" si="19"/>
        <v>7.417811397874156</v>
      </c>
      <c r="G51" s="21">
        <v>56</v>
      </c>
      <c r="H51" s="2">
        <f t="shared" si="20"/>
        <v>1.12</v>
      </c>
      <c r="I51" s="27">
        <f t="shared" si="8"/>
        <v>5.660377358490571</v>
      </c>
      <c r="J51" s="6">
        <f t="shared" si="21"/>
        <v>0.32039871840512696</v>
      </c>
      <c r="K51" s="7">
        <f t="shared" si="12"/>
        <v>24.943092297622528</v>
      </c>
      <c r="M51" s="5">
        <v>4.2</v>
      </c>
      <c r="N51" s="22">
        <f t="shared" si="5"/>
        <v>210</v>
      </c>
      <c r="O51" s="22">
        <f t="shared" si="22"/>
        <v>11.904761904761903</v>
      </c>
      <c r="P51" s="28">
        <f t="shared" si="16"/>
        <v>61.53846153846154</v>
      </c>
      <c r="Q51" s="6">
        <f t="shared" si="15"/>
        <v>37.8698224852071</v>
      </c>
      <c r="R51" s="7">
        <f t="shared" si="11"/>
        <v>4.217067306297864</v>
      </c>
    </row>
    <row r="52" spans="1:18" ht="12.75">
      <c r="A52" s="3">
        <v>60</v>
      </c>
      <c r="B52" s="13">
        <f t="shared" si="7"/>
        <v>2.218487496163564</v>
      </c>
      <c r="C52" s="2">
        <f t="shared" si="17"/>
        <v>7.872983346207418</v>
      </c>
      <c r="D52" s="21">
        <f t="shared" si="18"/>
        <v>393.6491673103709</v>
      </c>
      <c r="E52" s="21">
        <f t="shared" si="19"/>
        <v>6.350832689629154</v>
      </c>
      <c r="G52" s="21">
        <v>57</v>
      </c>
      <c r="H52" s="2">
        <f t="shared" si="20"/>
        <v>1.14</v>
      </c>
      <c r="I52" s="27">
        <f t="shared" si="8"/>
        <v>6.542056074766352</v>
      </c>
      <c r="J52" s="6">
        <f t="shared" si="21"/>
        <v>0.42798497685387327</v>
      </c>
      <c r="K52" s="7">
        <f t="shared" si="12"/>
        <v>23.68571475341906</v>
      </c>
      <c r="M52" s="5">
        <v>4.3</v>
      </c>
      <c r="N52" s="22">
        <f t="shared" si="5"/>
        <v>215</v>
      </c>
      <c r="O52" s="22">
        <f t="shared" si="22"/>
        <v>11.627906976744187</v>
      </c>
      <c r="P52" s="28">
        <f t="shared" si="16"/>
        <v>62.264150943396224</v>
      </c>
      <c r="Q52" s="6">
        <f t="shared" si="15"/>
        <v>38.768244927020284</v>
      </c>
      <c r="R52" s="7">
        <f t="shared" si="11"/>
        <v>4.115238594458032</v>
      </c>
    </row>
    <row r="53" spans="1:18" ht="12.75">
      <c r="A53" s="3">
        <v>65</v>
      </c>
      <c r="B53" s="13">
        <f t="shared" si="7"/>
        <v>1.8708664335714444</v>
      </c>
      <c r="C53" s="2">
        <f t="shared" si="17"/>
        <v>9.321290141884887</v>
      </c>
      <c r="D53" s="21">
        <f t="shared" si="18"/>
        <v>466.0645070942444</v>
      </c>
      <c r="E53" s="21">
        <f t="shared" si="19"/>
        <v>5.364064334327152</v>
      </c>
      <c r="G53" s="21">
        <v>58</v>
      </c>
      <c r="H53" s="2">
        <f t="shared" si="20"/>
        <v>1.16</v>
      </c>
      <c r="I53" s="27">
        <f t="shared" si="8"/>
        <v>7.407407407407403</v>
      </c>
      <c r="J53" s="6">
        <f t="shared" si="21"/>
        <v>0.5486968449931406</v>
      </c>
      <c r="K53" s="7">
        <f t="shared" si="12"/>
        <v>22.606675369900127</v>
      </c>
      <c r="M53" s="5">
        <v>4.4</v>
      </c>
      <c r="N53" s="22">
        <f t="shared" si="5"/>
        <v>220.00000000000003</v>
      </c>
      <c r="O53" s="22">
        <f t="shared" si="22"/>
        <v>11.363636363636363</v>
      </c>
      <c r="P53" s="28">
        <f t="shared" si="16"/>
        <v>62.962962962962976</v>
      </c>
      <c r="Q53" s="6">
        <f t="shared" si="15"/>
        <v>39.64334705075447</v>
      </c>
      <c r="R53" s="7">
        <f t="shared" si="11"/>
        <v>4.018296855614267</v>
      </c>
    </row>
    <row r="54" spans="1:18" ht="12.75">
      <c r="A54" s="3">
        <v>70</v>
      </c>
      <c r="B54" s="13">
        <f t="shared" si="7"/>
        <v>1.5490195998574319</v>
      </c>
      <c r="C54" s="2">
        <f t="shared" si="17"/>
        <v>11.244400176893839</v>
      </c>
      <c r="D54" s="21">
        <f t="shared" si="18"/>
        <v>562.220008844692</v>
      </c>
      <c r="E54" s="21">
        <f t="shared" si="19"/>
        <v>4.446657821974816</v>
      </c>
      <c r="G54" s="21">
        <v>59</v>
      </c>
      <c r="H54" s="2">
        <f t="shared" si="20"/>
        <v>1.18</v>
      </c>
      <c r="I54" s="27">
        <f t="shared" si="8"/>
        <v>8.256880733944952</v>
      </c>
      <c r="J54" s="6">
        <f t="shared" si="21"/>
        <v>0.6817607945459133</v>
      </c>
      <c r="K54" s="7">
        <f t="shared" si="12"/>
        <v>21.663679770025976</v>
      </c>
      <c r="M54" s="5">
        <v>4.5</v>
      </c>
      <c r="N54" s="22">
        <f t="shared" si="5"/>
        <v>225</v>
      </c>
      <c r="O54" s="22">
        <f t="shared" si="22"/>
        <v>11.11111111111111</v>
      </c>
      <c r="P54" s="28">
        <f t="shared" si="16"/>
        <v>63.63636363636363</v>
      </c>
      <c r="Q54" s="6">
        <f t="shared" si="15"/>
        <v>40.49586776859503</v>
      </c>
      <c r="R54" s="7">
        <f t="shared" si="11"/>
        <v>3.9258929028793648</v>
      </c>
    </row>
    <row r="55" spans="1:18" ht="12.75">
      <c r="A55" s="3">
        <v>75</v>
      </c>
      <c r="B55" s="13">
        <f t="shared" si="7"/>
        <v>1.2493873660829993</v>
      </c>
      <c r="C55" s="2">
        <f t="shared" si="17"/>
        <v>13.928203230275503</v>
      </c>
      <c r="D55" s="21">
        <f t="shared" si="18"/>
        <v>696.4101615137752</v>
      </c>
      <c r="E55" s="21">
        <f t="shared" si="19"/>
        <v>3.5898384862245427</v>
      </c>
      <c r="G55" s="21">
        <v>60</v>
      </c>
      <c r="H55" s="2">
        <f t="shared" si="20"/>
        <v>1.2</v>
      </c>
      <c r="I55" s="27">
        <f t="shared" si="8"/>
        <v>9.090909090909088</v>
      </c>
      <c r="J55" s="6">
        <f t="shared" si="21"/>
        <v>0.826446280991735</v>
      </c>
      <c r="K55" s="7">
        <f t="shared" si="12"/>
        <v>20.827853703164504</v>
      </c>
      <c r="M55" s="5">
        <v>4.6</v>
      </c>
      <c r="N55" s="22">
        <f t="shared" si="5"/>
        <v>229.99999999999997</v>
      </c>
      <c r="O55" s="22">
        <f t="shared" si="22"/>
        <v>10.869565217391305</v>
      </c>
      <c r="P55" s="28">
        <f t="shared" si="16"/>
        <v>64.28571428571428</v>
      </c>
      <c r="Q55" s="6">
        <f t="shared" si="15"/>
        <v>41.32653061224489</v>
      </c>
      <c r="R55" s="7">
        <f t="shared" si="11"/>
        <v>3.837710524778264</v>
      </c>
    </row>
    <row r="56" spans="1:18" ht="12.75">
      <c r="A56" s="3">
        <v>80</v>
      </c>
      <c r="B56" s="37">
        <f t="shared" si="7"/>
        <v>0.9691001300805642</v>
      </c>
      <c r="C56" s="2">
        <f t="shared" si="17"/>
        <v>17.944271909999152</v>
      </c>
      <c r="D56" s="21">
        <f t="shared" si="18"/>
        <v>897.2135954999576</v>
      </c>
      <c r="E56" s="21">
        <f t="shared" si="19"/>
        <v>2.7864045000420616</v>
      </c>
      <c r="G56" s="22">
        <v>62</v>
      </c>
      <c r="H56" s="18">
        <f t="shared" si="20"/>
        <v>1.24</v>
      </c>
      <c r="I56" s="27">
        <f t="shared" si="8"/>
        <v>10.714285714285712</v>
      </c>
      <c r="J56" s="6">
        <f t="shared" si="21"/>
        <v>1.1479591836734688</v>
      </c>
      <c r="K56" s="7">
        <f t="shared" si="12"/>
        <v>19.40073553245114</v>
      </c>
      <c r="M56" s="5">
        <v>4.7</v>
      </c>
      <c r="N56" s="22">
        <f t="shared" si="5"/>
        <v>235</v>
      </c>
      <c r="O56" s="22">
        <f t="shared" si="22"/>
        <v>10.638297872340425</v>
      </c>
      <c r="P56" s="28">
        <f t="shared" si="16"/>
        <v>64.91228070175438</v>
      </c>
      <c r="Q56" s="6">
        <f t="shared" si="15"/>
        <v>42.13604185903355</v>
      </c>
      <c r="R56" s="7">
        <f t="shared" si="11"/>
        <v>3.7534626321099287</v>
      </c>
    </row>
    <row r="57" spans="1:18" ht="12.75">
      <c r="A57" s="3">
        <v>85</v>
      </c>
      <c r="B57" s="37">
        <f t="shared" si="7"/>
        <v>0.7058107428570728</v>
      </c>
      <c r="C57" s="2">
        <f t="shared" si="17"/>
        <v>24.626059276390524</v>
      </c>
      <c r="D57" s="21">
        <f t="shared" si="18"/>
        <v>1231.3029638195262</v>
      </c>
      <c r="E57" s="21">
        <f t="shared" si="19"/>
        <v>2.030369513807512</v>
      </c>
      <c r="G57" s="21">
        <v>64</v>
      </c>
      <c r="H57" s="2">
        <f t="shared" si="20"/>
        <v>1.28</v>
      </c>
      <c r="I57" s="27">
        <f t="shared" si="8"/>
        <v>12.280701754385964</v>
      </c>
      <c r="J57" s="6">
        <f t="shared" si="21"/>
        <v>1.508156355801785</v>
      </c>
      <c r="K57" s="7">
        <f t="shared" si="12"/>
        <v>18.21553631316469</v>
      </c>
      <c r="M57" s="5">
        <v>4.8</v>
      </c>
      <c r="N57" s="22">
        <f t="shared" si="5"/>
        <v>240</v>
      </c>
      <c r="O57" s="22">
        <f t="shared" si="22"/>
        <v>10.416666666666666</v>
      </c>
      <c r="P57" s="28">
        <f t="shared" si="16"/>
        <v>65.51724137931035</v>
      </c>
      <c r="Q57" s="6">
        <f t="shared" si="15"/>
        <v>42.92508917954816</v>
      </c>
      <c r="R57" s="7">
        <f t="shared" si="11"/>
        <v>3.672887938922542</v>
      </c>
    </row>
    <row r="58" spans="1:18" ht="12.75">
      <c r="A58" s="3">
        <v>90</v>
      </c>
      <c r="B58" s="37">
        <f t="shared" si="7"/>
        <v>0.4575749056067514</v>
      </c>
      <c r="C58" s="2">
        <f t="shared" si="17"/>
        <v>37.973665961010255</v>
      </c>
      <c r="D58" s="21">
        <f t="shared" si="18"/>
        <v>1898.6832980505128</v>
      </c>
      <c r="E58" s="21">
        <f t="shared" si="19"/>
        <v>1.3167019494862011</v>
      </c>
      <c r="G58" s="21">
        <v>66</v>
      </c>
      <c r="H58" s="2">
        <f t="shared" si="20"/>
        <v>1.32</v>
      </c>
      <c r="I58" s="27">
        <f t="shared" si="8"/>
        <v>13.793103448275861</v>
      </c>
      <c r="J58" s="6">
        <f t="shared" si="21"/>
        <v>1.9024970273483945</v>
      </c>
      <c r="K58" s="7">
        <f t="shared" si="12"/>
        <v>17.206760131419873</v>
      </c>
      <c r="M58" s="5">
        <v>4.9</v>
      </c>
      <c r="N58" s="22">
        <f t="shared" si="5"/>
        <v>245.00000000000003</v>
      </c>
      <c r="O58" s="22">
        <f t="shared" si="22"/>
        <v>10.204081632653061</v>
      </c>
      <c r="P58" s="28">
        <f t="shared" si="16"/>
        <v>66.10169491525426</v>
      </c>
      <c r="Q58" s="6">
        <f t="shared" si="15"/>
        <v>43.6943407066935</v>
      </c>
      <c r="R58" s="7">
        <f t="shared" si="11"/>
        <v>3.5957480923128973</v>
      </c>
    </row>
    <row r="59" spans="1:18" ht="12.75">
      <c r="A59" s="3">
        <v>95</v>
      </c>
      <c r="B59" s="37">
        <f t="shared" si="7"/>
        <v>0.2227639471115221</v>
      </c>
      <c r="C59" s="2">
        <f t="shared" si="17"/>
        <v>77.98717737923567</v>
      </c>
      <c r="D59" s="21">
        <f t="shared" si="18"/>
        <v>3899.3588689617836</v>
      </c>
      <c r="E59" s="21">
        <f t="shared" si="19"/>
        <v>0.6411310382072202</v>
      </c>
      <c r="G59" s="21">
        <v>68</v>
      </c>
      <c r="H59" s="2">
        <f t="shared" si="20"/>
        <v>1.36</v>
      </c>
      <c r="I59" s="27">
        <f t="shared" si="8"/>
        <v>15.254237288135593</v>
      </c>
      <c r="J59" s="6">
        <f t="shared" si="21"/>
        <v>2.3269175524274637</v>
      </c>
      <c r="K59" s="7">
        <f t="shared" si="12"/>
        <v>16.332190044056386</v>
      </c>
      <c r="M59" s="5">
        <v>5</v>
      </c>
      <c r="N59" s="22">
        <f t="shared" si="5"/>
        <v>250</v>
      </c>
      <c r="O59" s="22">
        <f t="shared" si="22"/>
        <v>10</v>
      </c>
      <c r="P59" s="28">
        <f t="shared" si="16"/>
        <v>66.66666666666666</v>
      </c>
      <c r="Q59" s="6">
        <f t="shared" si="15"/>
        <v>44.444444444444436</v>
      </c>
      <c r="R59" s="7">
        <f t="shared" si="11"/>
        <v>3.521825181113626</v>
      </c>
    </row>
    <row r="60" spans="1:18" ht="12.75">
      <c r="A60" s="3">
        <v>99</v>
      </c>
      <c r="B60" s="37">
        <f t="shared" si="7"/>
        <v>0.04364805402450113</v>
      </c>
      <c r="C60" s="2">
        <f t="shared" si="17"/>
        <v>397.9974874213248</v>
      </c>
      <c r="D60" s="21">
        <f t="shared" si="18"/>
        <v>19899.874371066242</v>
      </c>
      <c r="E60" s="21">
        <f t="shared" si="19"/>
        <v>0.1256289338004524</v>
      </c>
      <c r="G60" s="21">
        <v>70</v>
      </c>
      <c r="H60" s="2">
        <f t="shared" si="20"/>
        <v>1.4</v>
      </c>
      <c r="I60" s="27">
        <f t="shared" si="8"/>
        <v>16.666666666666664</v>
      </c>
      <c r="J60" s="6">
        <f t="shared" si="21"/>
        <v>2.7777777777777772</v>
      </c>
      <c r="K60" s="7">
        <f t="shared" si="12"/>
        <v>15.563025007672874</v>
      </c>
      <c r="M60" s="5">
        <v>5.1</v>
      </c>
      <c r="N60" s="22">
        <f t="shared" si="5"/>
        <v>254.99999999999997</v>
      </c>
      <c r="O60" s="22">
        <f t="shared" si="22"/>
        <v>9.803921568627452</v>
      </c>
      <c r="P60" s="28">
        <f t="shared" si="16"/>
        <v>67.21311475409834</v>
      </c>
      <c r="Q60" s="6">
        <f t="shared" si="15"/>
        <v>45.17602794947592</v>
      </c>
      <c r="R60" s="7">
        <f t="shared" si="11"/>
        <v>3.450919565820633</v>
      </c>
    </row>
    <row r="61" spans="7:18" ht="12.75">
      <c r="G61" s="21">
        <v>72</v>
      </c>
      <c r="H61" s="2">
        <f t="shared" si="20"/>
        <v>1.44</v>
      </c>
      <c r="I61" s="27">
        <f t="shared" si="8"/>
        <v>18.032786885245898</v>
      </c>
      <c r="J61" s="6">
        <f t="shared" si="21"/>
        <v>3.2518140284869643</v>
      </c>
      <c r="K61" s="7">
        <f t="shared" si="12"/>
        <v>14.878742997050843</v>
      </c>
      <c r="M61" s="5">
        <v>5.2</v>
      </c>
      <c r="N61" s="22">
        <f t="shared" si="5"/>
        <v>260</v>
      </c>
      <c r="O61" s="22">
        <f t="shared" si="22"/>
        <v>9.615384615384615</v>
      </c>
      <c r="P61" s="28">
        <f t="shared" si="16"/>
        <v>67.74193548387096</v>
      </c>
      <c r="Q61" s="6">
        <f t="shared" si="15"/>
        <v>45.889698231009355</v>
      </c>
      <c r="R61" s="7">
        <f t="shared" si="11"/>
        <v>3.3828479820070694</v>
      </c>
    </row>
    <row r="62" spans="7:18" ht="12.75">
      <c r="G62" s="21">
        <v>74</v>
      </c>
      <c r="H62" s="2">
        <f t="shared" si="20"/>
        <v>1.48</v>
      </c>
      <c r="I62" s="27">
        <f t="shared" si="8"/>
        <v>19.35483870967742</v>
      </c>
      <c r="J62" s="6">
        <f t="shared" si="21"/>
        <v>3.746097814776275</v>
      </c>
      <c r="K62" s="7">
        <f t="shared" si="12"/>
        <v>14.264208869012581</v>
      </c>
      <c r="M62" s="5">
        <v>5.3</v>
      </c>
      <c r="N62" s="22">
        <f t="shared" si="5"/>
        <v>265</v>
      </c>
      <c r="O62" s="22">
        <f t="shared" si="22"/>
        <v>9.433962264150944</v>
      </c>
      <c r="P62" s="28">
        <f t="shared" si="16"/>
        <v>68.25396825396825</v>
      </c>
      <c r="Q62" s="6">
        <f t="shared" si="15"/>
        <v>46.58604182413706</v>
      </c>
      <c r="R62" s="7">
        <f t="shared" si="11"/>
        <v>3.3174418774799035</v>
      </c>
    </row>
    <row r="63" spans="7:18" ht="12.75">
      <c r="G63" s="21">
        <v>76</v>
      </c>
      <c r="H63" s="2">
        <f t="shared" si="20"/>
        <v>1.52</v>
      </c>
      <c r="I63" s="27">
        <f t="shared" si="8"/>
        <v>20.634920634920636</v>
      </c>
      <c r="J63" s="6">
        <f t="shared" si="21"/>
        <v>4.257999496094735</v>
      </c>
      <c r="K63" s="7">
        <f t="shared" si="12"/>
        <v>13.707943942934897</v>
      </c>
      <c r="M63" s="5">
        <v>5.4</v>
      </c>
      <c r="N63" s="22">
        <f t="shared" si="5"/>
        <v>270</v>
      </c>
      <c r="O63" s="22">
        <f t="shared" si="22"/>
        <v>9.259259259259258</v>
      </c>
      <c r="P63" s="28">
        <f t="shared" si="16"/>
        <v>68.75</v>
      </c>
      <c r="Q63" s="6">
        <f t="shared" si="15"/>
        <v>47.265625</v>
      </c>
      <c r="R63" s="7">
        <f t="shared" si="11"/>
        <v>3.254545949953995</v>
      </c>
    </row>
    <row r="64" spans="7:18" ht="12.75">
      <c r="G64" s="21">
        <v>78</v>
      </c>
      <c r="H64" s="2">
        <f t="shared" si="20"/>
        <v>1.56</v>
      </c>
      <c r="I64" s="27">
        <f t="shared" si="8"/>
        <v>21.875000000000004</v>
      </c>
      <c r="J64" s="6">
        <f t="shared" si="21"/>
        <v>4.785156250000002</v>
      </c>
      <c r="K64" s="7">
        <f t="shared" si="12"/>
        <v>13.20103876611298</v>
      </c>
      <c r="M64" s="5">
        <v>5.5</v>
      </c>
      <c r="N64" s="22">
        <f t="shared" si="5"/>
        <v>275</v>
      </c>
      <c r="O64" s="22">
        <f t="shared" si="22"/>
        <v>9.090909090909092</v>
      </c>
      <c r="P64" s="28">
        <f t="shared" si="16"/>
        <v>69.23076923076923</v>
      </c>
      <c r="Q64" s="6">
        <f t="shared" si="15"/>
        <v>47.92899408284023</v>
      </c>
      <c r="R64" s="7">
        <f t="shared" si="11"/>
        <v>3.1940168573502388</v>
      </c>
    </row>
    <row r="65" spans="7:18" ht="12.75">
      <c r="G65" s="21">
        <v>80</v>
      </c>
      <c r="H65" s="2">
        <f t="shared" si="20"/>
        <v>1.6</v>
      </c>
      <c r="I65" s="27">
        <f t="shared" si="8"/>
        <v>23.076923076923077</v>
      </c>
      <c r="J65" s="6">
        <f t="shared" si="21"/>
        <v>5.325443786982248</v>
      </c>
      <c r="K65" s="7">
        <f t="shared" si="12"/>
        <v>12.736441951743487</v>
      </c>
      <c r="M65" s="5">
        <v>5.6</v>
      </c>
      <c r="N65" s="22">
        <f t="shared" si="5"/>
        <v>280</v>
      </c>
      <c r="O65" s="22">
        <f t="shared" si="22"/>
        <v>8.928571428571429</v>
      </c>
      <c r="P65" s="28">
        <f t="shared" si="16"/>
        <v>69.6969696969697</v>
      </c>
      <c r="Q65" s="6">
        <f t="shared" si="15"/>
        <v>48.57667584940313</v>
      </c>
      <c r="R65" s="7">
        <f t="shared" si="11"/>
        <v>3.135722077205891</v>
      </c>
    </row>
    <row r="66" spans="7:18" ht="12.75">
      <c r="G66" s="21">
        <v>82</v>
      </c>
      <c r="H66" s="2">
        <f t="shared" si="20"/>
        <v>1.64</v>
      </c>
      <c r="I66" s="27">
        <f t="shared" si="8"/>
        <v>24.24242424242424</v>
      </c>
      <c r="J66" s="6">
        <f t="shared" si="21"/>
        <v>5.876951331496785</v>
      </c>
      <c r="K66" s="7">
        <f t="shared" si="12"/>
        <v>12.30847905771888</v>
      </c>
      <c r="M66" s="5">
        <v>5.7</v>
      </c>
      <c r="N66" s="22">
        <f t="shared" si="5"/>
        <v>285</v>
      </c>
      <c r="O66" s="22">
        <f t="shared" si="22"/>
        <v>8.771929824561402</v>
      </c>
      <c r="P66" s="28">
        <f t="shared" si="16"/>
        <v>70.1492537313433</v>
      </c>
      <c r="Q66" s="6">
        <f t="shared" si="15"/>
        <v>49.20917799064381</v>
      </c>
      <c r="R66" s="7">
        <f t="shared" si="11"/>
        <v>3.0795388953021785</v>
      </c>
    </row>
    <row r="67" spans="7:18" ht="12.75">
      <c r="G67" s="21">
        <v>84</v>
      </c>
      <c r="H67" s="2">
        <f t="shared" si="20"/>
        <v>1.68</v>
      </c>
      <c r="I67" s="27">
        <f t="shared" si="8"/>
        <v>25.37313432835821</v>
      </c>
      <c r="J67" s="6">
        <f t="shared" si="21"/>
        <v>6.437959456449098</v>
      </c>
      <c r="K67" s="7">
        <f t="shared" si="12"/>
        <v>11.912517626451049</v>
      </c>
      <c r="M67" s="5">
        <v>5.8</v>
      </c>
      <c r="N67" s="22">
        <f t="shared" si="5"/>
        <v>290</v>
      </c>
      <c r="O67" s="22">
        <f t="shared" si="22"/>
        <v>8.620689655172415</v>
      </c>
      <c r="P67" s="28">
        <f t="shared" si="16"/>
        <v>70.58823529411765</v>
      </c>
      <c r="Q67" s="6">
        <f t="shared" si="15"/>
        <v>49.82698961937717</v>
      </c>
      <c r="R67" s="7">
        <f t="shared" si="11"/>
        <v>3.0253535066129817</v>
      </c>
    </row>
    <row r="68" spans="7:18" ht="12.75">
      <c r="G68" s="21">
        <v>86</v>
      </c>
      <c r="H68" s="2">
        <f t="shared" si="20"/>
        <v>1.72</v>
      </c>
      <c r="I68" s="27">
        <f t="shared" si="8"/>
        <v>26.47058823529412</v>
      </c>
      <c r="J68" s="6">
        <f t="shared" si="21"/>
        <v>7.006920415224914</v>
      </c>
      <c r="K68" s="7">
        <f t="shared" si="12"/>
        <v>11.544728152058605</v>
      </c>
      <c r="M68" s="5">
        <v>5.9</v>
      </c>
      <c r="N68" s="22">
        <f t="shared" si="5"/>
        <v>295</v>
      </c>
      <c r="O68" s="22">
        <f t="shared" si="22"/>
        <v>8.47457627118644</v>
      </c>
      <c r="P68" s="28">
        <f t="shared" si="16"/>
        <v>71.01449275362319</v>
      </c>
      <c r="Q68" s="6">
        <f t="shared" si="15"/>
        <v>50.430581810544</v>
      </c>
      <c r="R68" s="7">
        <f t="shared" si="11"/>
        <v>2.9730602141748337</v>
      </c>
    </row>
    <row r="69" spans="7:18" ht="12.75">
      <c r="G69" s="21">
        <v>88</v>
      </c>
      <c r="H69" s="2">
        <f t="shared" si="20"/>
        <v>1.76</v>
      </c>
      <c r="I69" s="27">
        <f t="shared" si="8"/>
        <v>27.536231884057973</v>
      </c>
      <c r="J69" s="6">
        <f t="shared" si="21"/>
        <v>7.582440663726109</v>
      </c>
      <c r="K69" s="7">
        <f t="shared" si="12"/>
        <v>11.201909795688527</v>
      </c>
      <c r="M69" s="5">
        <v>6</v>
      </c>
      <c r="N69" s="22">
        <f t="shared" si="5"/>
        <v>300</v>
      </c>
      <c r="O69" s="22">
        <f>1/(M69/50)</f>
        <v>8.333333333333334</v>
      </c>
      <c r="P69" s="28">
        <f>((N69-50)/(N69+50)*100)</f>
        <v>71.42857142857143</v>
      </c>
      <c r="Q69" s="6">
        <f t="shared" si="15"/>
        <v>51.02040816326531</v>
      </c>
      <c r="R69" s="7">
        <f t="shared" si="11"/>
        <v>2.92256071356476</v>
      </c>
    </row>
    <row r="70" spans="7:18" ht="12.75">
      <c r="G70" s="21">
        <v>90</v>
      </c>
      <c r="H70" s="2">
        <f t="shared" si="20"/>
        <v>1.8</v>
      </c>
      <c r="I70" s="27">
        <f t="shared" si="8"/>
        <v>28.571428571428577</v>
      </c>
      <c r="J70" s="6">
        <f t="shared" si="21"/>
        <v>8.163265306122451</v>
      </c>
      <c r="K70" s="7">
        <f t="shared" si="12"/>
        <v>10.881360887005512</v>
      </c>
      <c r="M70" s="5">
        <v>6.5</v>
      </c>
      <c r="N70" s="22">
        <f t="shared" si="5"/>
        <v>325</v>
      </c>
      <c r="O70" s="22">
        <f>1/(M70/50)</f>
        <v>7.692307692307692</v>
      </c>
      <c r="P70" s="28">
        <f>((N70-50)/(N70+50)*100)</f>
        <v>73.33333333333333</v>
      </c>
      <c r="Q70" s="6">
        <f t="shared" si="15"/>
        <v>53.77777777777777</v>
      </c>
      <c r="R70" s="7">
        <f t="shared" si="11"/>
        <v>2.6939714779491246</v>
      </c>
    </row>
    <row r="71" spans="7:18" ht="12.75">
      <c r="G71" s="21">
        <v>92</v>
      </c>
      <c r="H71" s="2">
        <f aca="true" t="shared" si="23" ref="H71:H102">IF(G71&lt;50,(50/G71),(G71/50))</f>
        <v>1.84</v>
      </c>
      <c r="I71" s="27">
        <f t="shared" si="8"/>
        <v>29.5774647887324</v>
      </c>
      <c r="J71" s="6">
        <f aca="true" t="shared" si="24" ref="J71:J102">I71*I71/100</f>
        <v>8.748264233287049</v>
      </c>
      <c r="K71" s="7">
        <f t="shared" si="12"/>
        <v>10.580781079703119</v>
      </c>
      <c r="M71" s="5">
        <v>7</v>
      </c>
      <c r="N71" s="22">
        <f>M71*50</f>
        <v>350</v>
      </c>
      <c r="O71" s="22">
        <f>1/(M71/50)</f>
        <v>7.142857142857142</v>
      </c>
      <c r="P71" s="28">
        <f>((N71-50)/(N71+50)*100)</f>
        <v>75</v>
      </c>
      <c r="Q71" s="6">
        <f t="shared" si="15"/>
        <v>56.25</v>
      </c>
      <c r="R71" s="7">
        <f aca="true" t="shared" si="25" ref="R71:R115">10*LOG10(100/Q71)</f>
        <v>2.498774732165999</v>
      </c>
    </row>
    <row r="72" spans="7:18" ht="12.75">
      <c r="G72" s="21">
        <v>94</v>
      </c>
      <c r="H72" s="2">
        <f t="shared" si="23"/>
        <v>1.88</v>
      </c>
      <c r="I72" s="27">
        <f aca="true" t="shared" si="26" ref="I72:I115">(H72-1)/(H72+1)*100</f>
        <v>30.555555555555554</v>
      </c>
      <c r="J72" s="6">
        <f t="shared" si="24"/>
        <v>9.336419753086417</v>
      </c>
      <c r="K72" s="7">
        <f t="shared" si="12"/>
        <v>10.298196312181245</v>
      </c>
      <c r="M72" s="5">
        <v>7.5</v>
      </c>
      <c r="N72" s="22">
        <f t="shared" si="5"/>
        <v>375</v>
      </c>
      <c r="O72" s="22">
        <f aca="true" t="shared" si="27" ref="O72:O85">1/(M72/50)</f>
        <v>6.666666666666667</v>
      </c>
      <c r="P72" s="28">
        <f aca="true" t="shared" si="28" ref="P72:P85">((N72-50)/(N72+50)*100)</f>
        <v>76.47058823529412</v>
      </c>
      <c r="Q72" s="6">
        <f t="shared" si="15"/>
        <v>58.47750865051903</v>
      </c>
      <c r="R72" s="7">
        <f t="shared" si="25"/>
        <v>2.3301113814287433</v>
      </c>
    </row>
    <row r="73" spans="7:18" ht="12.75">
      <c r="G73" s="21">
        <v>96</v>
      </c>
      <c r="H73" s="2">
        <f t="shared" si="23"/>
        <v>1.92</v>
      </c>
      <c r="I73" s="27">
        <f t="shared" si="26"/>
        <v>31.506849315068493</v>
      </c>
      <c r="J73" s="6">
        <f t="shared" si="24"/>
        <v>9.92681553762432</v>
      </c>
      <c r="K73" s="7">
        <f t="shared" si="12"/>
        <v>10.03190048205726</v>
      </c>
      <c r="M73" s="5">
        <v>8</v>
      </c>
      <c r="N73" s="22">
        <f aca="true" t="shared" si="29" ref="N73:N115">M73*50</f>
        <v>400</v>
      </c>
      <c r="O73" s="22">
        <f t="shared" si="27"/>
        <v>6.25</v>
      </c>
      <c r="P73" s="28">
        <f t="shared" si="28"/>
        <v>77.77777777777779</v>
      </c>
      <c r="Q73" s="6">
        <f t="shared" si="15"/>
        <v>60.49382716049384</v>
      </c>
      <c r="R73" s="7">
        <f t="shared" si="25"/>
        <v>2.1828893885013603</v>
      </c>
    </row>
    <row r="74" spans="7:18" ht="12.75">
      <c r="G74" s="21">
        <v>98</v>
      </c>
      <c r="H74" s="2">
        <f t="shared" si="23"/>
        <v>1.96</v>
      </c>
      <c r="I74" s="27">
        <f t="shared" si="26"/>
        <v>32.432432432432435</v>
      </c>
      <c r="J74" s="6">
        <f t="shared" si="24"/>
        <v>10.518626734842954</v>
      </c>
      <c r="K74" s="13">
        <f t="shared" si="12"/>
        <v>9.780409560387401</v>
      </c>
      <c r="M74" s="5">
        <v>8.5</v>
      </c>
      <c r="N74" s="22">
        <f>M74*50</f>
        <v>425</v>
      </c>
      <c r="O74" s="22">
        <f t="shared" si="27"/>
        <v>5.88235294117647</v>
      </c>
      <c r="P74" s="28">
        <f t="shared" si="28"/>
        <v>78.94736842105263</v>
      </c>
      <c r="Q74" s="6">
        <f t="shared" si="15"/>
        <v>62.32686980609418</v>
      </c>
      <c r="R74" s="7">
        <f t="shared" si="25"/>
        <v>2.0532468379429547</v>
      </c>
    </row>
    <row r="75" spans="7:18" ht="12.75">
      <c r="G75" s="20">
        <v>100</v>
      </c>
      <c r="H75" s="12">
        <f t="shared" si="23"/>
        <v>2</v>
      </c>
      <c r="I75" s="27">
        <f t="shared" si="26"/>
        <v>33.33333333333333</v>
      </c>
      <c r="J75" s="8">
        <f t="shared" si="24"/>
        <v>11.111111111111109</v>
      </c>
      <c r="K75" s="13">
        <f t="shared" si="12"/>
        <v>9.54242509439325</v>
      </c>
      <c r="M75" s="5">
        <v>9</v>
      </c>
      <c r="N75" s="22">
        <f t="shared" si="29"/>
        <v>450</v>
      </c>
      <c r="O75" s="22">
        <f t="shared" si="27"/>
        <v>5.555555555555555</v>
      </c>
      <c r="P75" s="28">
        <f t="shared" si="28"/>
        <v>80</v>
      </c>
      <c r="Q75" s="6">
        <f t="shared" si="15"/>
        <v>64</v>
      </c>
      <c r="R75" s="7">
        <f t="shared" si="25"/>
        <v>1.9382002601611283</v>
      </c>
    </row>
    <row r="76" spans="7:18" ht="12.75">
      <c r="G76" s="21">
        <v>105</v>
      </c>
      <c r="H76" s="2">
        <f t="shared" si="23"/>
        <v>2.1</v>
      </c>
      <c r="I76" s="27">
        <f t="shared" si="26"/>
        <v>35.483870967741936</v>
      </c>
      <c r="J76" s="6">
        <f t="shared" si="24"/>
        <v>12.59105098855359</v>
      </c>
      <c r="K76" s="13">
        <f aca="true" t="shared" si="30" ref="K76:K115">10*LOG10(100/J76)</f>
        <v>8.999380173520953</v>
      </c>
      <c r="M76" s="5">
        <v>9.5</v>
      </c>
      <c r="N76" s="22">
        <f t="shared" si="29"/>
        <v>475</v>
      </c>
      <c r="O76" s="22">
        <f t="shared" si="27"/>
        <v>5.2631578947368425</v>
      </c>
      <c r="P76" s="28">
        <f t="shared" si="28"/>
        <v>80.95238095238095</v>
      </c>
      <c r="Q76" s="6">
        <f t="shared" si="15"/>
        <v>65.5328798185941</v>
      </c>
      <c r="R76" s="7">
        <f t="shared" si="25"/>
        <v>1.835407467112907</v>
      </c>
    </row>
    <row r="77" spans="7:18" ht="12.75">
      <c r="G77" s="21">
        <v>110</v>
      </c>
      <c r="H77" s="2">
        <f t="shared" si="23"/>
        <v>2.2</v>
      </c>
      <c r="I77" s="27">
        <f t="shared" si="26"/>
        <v>37.50000000000001</v>
      </c>
      <c r="J77" s="6">
        <f t="shared" si="24"/>
        <v>14.062500000000005</v>
      </c>
      <c r="K77" s="13">
        <f t="shared" si="30"/>
        <v>8.519374645445621</v>
      </c>
      <c r="M77" s="5">
        <v>10</v>
      </c>
      <c r="N77" s="22">
        <f>M77*50</f>
        <v>500</v>
      </c>
      <c r="O77" s="22">
        <f t="shared" si="27"/>
        <v>5</v>
      </c>
      <c r="P77" s="28">
        <f t="shared" si="28"/>
        <v>81.81818181818183</v>
      </c>
      <c r="Q77" s="6">
        <f t="shared" si="15"/>
        <v>66.9421487603306</v>
      </c>
      <c r="R77" s="7">
        <f t="shared" si="25"/>
        <v>1.743003514378002</v>
      </c>
    </row>
    <row r="78" spans="7:18" ht="12.75">
      <c r="G78" s="21">
        <v>120</v>
      </c>
      <c r="H78" s="2">
        <f t="shared" si="23"/>
        <v>2.4</v>
      </c>
      <c r="I78" s="27">
        <f t="shared" si="26"/>
        <v>41.17647058823529</v>
      </c>
      <c r="J78" s="6">
        <f t="shared" si="24"/>
        <v>16.95501730103806</v>
      </c>
      <c r="K78" s="13">
        <f t="shared" si="30"/>
        <v>7.707017627280343</v>
      </c>
      <c r="M78" s="5">
        <v>10.5</v>
      </c>
      <c r="N78" s="22">
        <f t="shared" si="29"/>
        <v>525</v>
      </c>
      <c r="O78" s="22">
        <f t="shared" si="27"/>
        <v>4.761904761904762</v>
      </c>
      <c r="P78" s="28">
        <f t="shared" si="28"/>
        <v>82.6086956521739</v>
      </c>
      <c r="Q78" s="6">
        <f t="shared" si="15"/>
        <v>68.24196597353496</v>
      </c>
      <c r="R78" s="7">
        <f t="shared" si="25"/>
        <v>1.6594847012952791</v>
      </c>
    </row>
    <row r="79" spans="7:18" ht="12.75">
      <c r="G79" s="21">
        <v>130</v>
      </c>
      <c r="H79" s="2">
        <f t="shared" si="23"/>
        <v>2.6</v>
      </c>
      <c r="I79" s="27">
        <f t="shared" si="26"/>
        <v>44.44444444444445</v>
      </c>
      <c r="J79" s="6">
        <f t="shared" si="24"/>
        <v>19.753086419753092</v>
      </c>
      <c r="K79" s="13">
        <f t="shared" si="30"/>
        <v>7.043650362227249</v>
      </c>
      <c r="M79" s="5">
        <v>11</v>
      </c>
      <c r="N79" s="22">
        <f t="shared" si="29"/>
        <v>550</v>
      </c>
      <c r="O79" s="22">
        <f t="shared" si="27"/>
        <v>4.545454545454546</v>
      </c>
      <c r="P79" s="28">
        <f t="shared" si="28"/>
        <v>83.33333333333334</v>
      </c>
      <c r="Q79" s="6">
        <f t="shared" si="15"/>
        <v>69.44444444444446</v>
      </c>
      <c r="R79" s="7">
        <f t="shared" si="25"/>
        <v>1.5836249209524957</v>
      </c>
    </row>
    <row r="80" spans="7:18" ht="12.75">
      <c r="G80" s="21">
        <v>140</v>
      </c>
      <c r="H80" s="2">
        <f t="shared" si="23"/>
        <v>2.8</v>
      </c>
      <c r="I80" s="27">
        <f t="shared" si="26"/>
        <v>47.368421052631575</v>
      </c>
      <c r="J80" s="6">
        <f t="shared" si="24"/>
        <v>22.437673130193904</v>
      </c>
      <c r="K80" s="13">
        <f t="shared" si="30"/>
        <v>6.490221830270082</v>
      </c>
      <c r="M80" s="5">
        <v>11.5</v>
      </c>
      <c r="N80" s="22">
        <f>M80*50</f>
        <v>575</v>
      </c>
      <c r="O80" s="22">
        <f t="shared" si="27"/>
        <v>4.3478260869565215</v>
      </c>
      <c r="P80" s="28">
        <f t="shared" si="28"/>
        <v>84</v>
      </c>
      <c r="Q80" s="6">
        <f t="shared" si="15"/>
        <v>70.56</v>
      </c>
      <c r="R80" s="7">
        <f t="shared" si="25"/>
        <v>1.5144142787623665</v>
      </c>
    </row>
    <row r="81" spans="7:18" ht="12.75">
      <c r="G81" s="20">
        <v>150</v>
      </c>
      <c r="H81" s="12">
        <f t="shared" si="23"/>
        <v>3</v>
      </c>
      <c r="I81" s="27">
        <f t="shared" si="26"/>
        <v>50</v>
      </c>
      <c r="J81" s="8">
        <f t="shared" si="24"/>
        <v>25</v>
      </c>
      <c r="K81" s="13">
        <f t="shared" si="30"/>
        <v>6.020599913279624</v>
      </c>
      <c r="M81" s="5">
        <v>12</v>
      </c>
      <c r="N81" s="22">
        <f t="shared" si="29"/>
        <v>600</v>
      </c>
      <c r="O81" s="22">
        <f t="shared" si="27"/>
        <v>4.166666666666667</v>
      </c>
      <c r="P81" s="28">
        <f t="shared" si="28"/>
        <v>84.61538461538461</v>
      </c>
      <c r="Q81" s="6">
        <f t="shared" si="15"/>
        <v>71.59763313609467</v>
      </c>
      <c r="R81" s="7">
        <f t="shared" si="25"/>
        <v>1.4510133429722347</v>
      </c>
    </row>
    <row r="82" spans="7:18" ht="12.75">
      <c r="G82" s="21">
        <v>160</v>
      </c>
      <c r="H82" s="2">
        <f t="shared" si="23"/>
        <v>3.2</v>
      </c>
      <c r="I82" s="27">
        <f t="shared" si="26"/>
        <v>52.38095238095239</v>
      </c>
      <c r="J82" s="6">
        <f t="shared" si="24"/>
        <v>27.437641723356013</v>
      </c>
      <c r="K82" s="13">
        <f t="shared" si="30"/>
        <v>5.616532191513884</v>
      </c>
      <c r="M82" s="5">
        <v>12.5</v>
      </c>
      <c r="N82" s="22">
        <f t="shared" si="29"/>
        <v>625</v>
      </c>
      <c r="O82" s="22">
        <f t="shared" si="27"/>
        <v>4</v>
      </c>
      <c r="P82" s="28">
        <f t="shared" si="28"/>
        <v>85.18518518518519</v>
      </c>
      <c r="Q82" s="6">
        <f t="shared" si="15"/>
        <v>72.56515775034295</v>
      </c>
      <c r="R82" s="7">
        <f t="shared" si="25"/>
        <v>1.3927185628278882</v>
      </c>
    </row>
    <row r="83" spans="7:18" ht="12.75">
      <c r="G83" s="21">
        <v>170</v>
      </c>
      <c r="H83" s="2">
        <f t="shared" si="23"/>
        <v>3.4</v>
      </c>
      <c r="I83" s="27">
        <f t="shared" si="26"/>
        <v>54.54545454545454</v>
      </c>
      <c r="J83" s="6">
        <f t="shared" si="24"/>
        <v>29.752066115702473</v>
      </c>
      <c r="K83" s="13">
        <f t="shared" si="30"/>
        <v>5.264828695491629</v>
      </c>
      <c r="M83" s="5">
        <v>13</v>
      </c>
      <c r="N83" s="22">
        <f t="shared" si="29"/>
        <v>650</v>
      </c>
      <c r="O83" s="22">
        <f t="shared" si="27"/>
        <v>3.846153846153846</v>
      </c>
      <c r="P83" s="28">
        <f t="shared" si="28"/>
        <v>85.71428571428571</v>
      </c>
      <c r="Q83" s="6">
        <f t="shared" si="15"/>
        <v>73.46938775510203</v>
      </c>
      <c r="R83" s="7">
        <f t="shared" si="25"/>
        <v>1.338935792612264</v>
      </c>
    </row>
    <row r="84" spans="7:18" ht="12.75">
      <c r="G84" s="21">
        <v>180</v>
      </c>
      <c r="H84" s="2">
        <f t="shared" si="23"/>
        <v>3.6</v>
      </c>
      <c r="I84" s="27">
        <f t="shared" si="26"/>
        <v>56.52173913043479</v>
      </c>
      <c r="J84" s="6">
        <f t="shared" si="24"/>
        <v>31.94706994328923</v>
      </c>
      <c r="K84" s="13">
        <f t="shared" si="30"/>
        <v>4.9556896742151215</v>
      </c>
      <c r="M84" s="5">
        <v>13.5</v>
      </c>
      <c r="N84" s="22">
        <f t="shared" si="29"/>
        <v>675</v>
      </c>
      <c r="O84" s="22">
        <f t="shared" si="27"/>
        <v>3.7037037037037033</v>
      </c>
      <c r="P84" s="28">
        <f t="shared" si="28"/>
        <v>86.20689655172413</v>
      </c>
      <c r="Q84" s="6">
        <f t="shared" si="15"/>
        <v>74.31629013079665</v>
      </c>
      <c r="R84" s="7">
        <f t="shared" si="25"/>
        <v>1.2891597845383715</v>
      </c>
    </row>
    <row r="85" spans="7:18" ht="12.75">
      <c r="G85" s="21">
        <v>190</v>
      </c>
      <c r="H85" s="2">
        <f t="shared" si="23"/>
        <v>3.8</v>
      </c>
      <c r="I85" s="27">
        <f t="shared" si="26"/>
        <v>58.333333333333336</v>
      </c>
      <c r="J85" s="6">
        <f t="shared" si="24"/>
        <v>34.02777777777778</v>
      </c>
      <c r="K85" s="13">
        <f t="shared" si="30"/>
        <v>4.681664120667359</v>
      </c>
      <c r="M85" s="5">
        <v>14</v>
      </c>
      <c r="N85" s="22">
        <f t="shared" si="29"/>
        <v>700</v>
      </c>
      <c r="O85" s="22">
        <f t="shared" si="27"/>
        <v>3.571428571428571</v>
      </c>
      <c r="P85" s="28">
        <f t="shared" si="28"/>
        <v>86.66666666666667</v>
      </c>
      <c r="Q85" s="6">
        <f t="shared" si="15"/>
        <v>75.11111111111113</v>
      </c>
      <c r="R85" s="7">
        <f t="shared" si="25"/>
        <v>1.2429581349768883</v>
      </c>
    </row>
    <row r="86" spans="7:18" ht="12.75">
      <c r="G86" s="21">
        <v>200</v>
      </c>
      <c r="H86" s="2">
        <f t="shared" si="23"/>
        <v>4</v>
      </c>
      <c r="I86" s="27">
        <f t="shared" si="26"/>
        <v>60</v>
      </c>
      <c r="J86" s="6">
        <f t="shared" si="24"/>
        <v>36</v>
      </c>
      <c r="K86" s="13">
        <f t="shared" si="30"/>
        <v>4.436974992327127</v>
      </c>
      <c r="M86" s="5">
        <v>14.5</v>
      </c>
      <c r="N86" s="22">
        <f t="shared" si="29"/>
        <v>725</v>
      </c>
      <c r="O86" s="22">
        <f aca="true" t="shared" si="31" ref="O86:O99">1/(M86/50)</f>
        <v>3.4482758620689657</v>
      </c>
      <c r="P86" s="28">
        <f aca="true" t="shared" si="32" ref="P86:P99">((N86-50)/(N86+50)*100)</f>
        <v>87.09677419354838</v>
      </c>
      <c r="Q86" s="6">
        <f t="shared" si="15"/>
        <v>75.85848074921957</v>
      </c>
      <c r="R86" s="7">
        <f t="shared" si="25"/>
        <v>1.1999585935057073</v>
      </c>
    </row>
    <row r="87" spans="7:18" ht="12.75">
      <c r="G87" s="21">
        <v>220</v>
      </c>
      <c r="H87" s="2">
        <f t="shared" si="23"/>
        <v>4.4</v>
      </c>
      <c r="I87" s="27">
        <f t="shared" si="26"/>
        <v>62.96296296296296</v>
      </c>
      <c r="J87" s="6">
        <f t="shared" si="24"/>
        <v>39.64334705075446</v>
      </c>
      <c r="K87" s="13">
        <f t="shared" si="30"/>
        <v>4.018296855614268</v>
      </c>
      <c r="M87" s="5">
        <v>15</v>
      </c>
      <c r="N87" s="22">
        <f t="shared" si="29"/>
        <v>750</v>
      </c>
      <c r="O87" s="22">
        <f t="shared" si="31"/>
        <v>3.3333333333333335</v>
      </c>
      <c r="P87" s="28">
        <f t="shared" si="32"/>
        <v>87.5</v>
      </c>
      <c r="Q87" s="6">
        <f t="shared" si="15"/>
        <v>76.5625</v>
      </c>
      <c r="R87" s="7">
        <f t="shared" si="25"/>
        <v>1.1598389395537347</v>
      </c>
    </row>
    <row r="88" spans="7:18" ht="12.75">
      <c r="G88" s="21">
        <v>240</v>
      </c>
      <c r="H88" s="2">
        <f t="shared" si="23"/>
        <v>4.8</v>
      </c>
      <c r="I88" s="27">
        <f t="shared" si="26"/>
        <v>65.51724137931035</v>
      </c>
      <c r="J88" s="6">
        <f t="shared" si="24"/>
        <v>42.92508917954816</v>
      </c>
      <c r="K88" s="13">
        <f t="shared" si="30"/>
        <v>3.672887938922542</v>
      </c>
      <c r="M88" s="5">
        <v>15.5</v>
      </c>
      <c r="N88" s="22">
        <f t="shared" si="29"/>
        <v>775</v>
      </c>
      <c r="O88" s="22">
        <f t="shared" si="31"/>
        <v>3.2258064516129035</v>
      </c>
      <c r="P88" s="28">
        <f t="shared" si="32"/>
        <v>87.87878787878788</v>
      </c>
      <c r="Q88" s="6">
        <f t="shared" si="15"/>
        <v>77.22681359044995</v>
      </c>
      <c r="R88" s="7">
        <f t="shared" si="25"/>
        <v>1.122318839578628</v>
      </c>
    </row>
    <row r="89" spans="7:18" ht="12.75">
      <c r="G89" s="21">
        <v>260</v>
      </c>
      <c r="H89" s="2">
        <f t="shared" si="23"/>
        <v>5.2</v>
      </c>
      <c r="I89" s="27">
        <f t="shared" si="26"/>
        <v>67.74193548387098</v>
      </c>
      <c r="J89" s="6">
        <f t="shared" si="24"/>
        <v>45.889698231009376</v>
      </c>
      <c r="K89" s="13">
        <f t="shared" si="30"/>
        <v>3.3828479820070676</v>
      </c>
      <c r="M89" s="5">
        <v>16</v>
      </c>
      <c r="N89" s="22">
        <f t="shared" si="29"/>
        <v>800</v>
      </c>
      <c r="O89" s="22">
        <f t="shared" si="31"/>
        <v>3.125</v>
      </c>
      <c r="P89" s="28">
        <f t="shared" si="32"/>
        <v>88.23529411764706</v>
      </c>
      <c r="Q89" s="6">
        <f t="shared" si="15"/>
        <v>77.85467128027682</v>
      </c>
      <c r="R89" s="7">
        <f t="shared" si="25"/>
        <v>1.0871532464518538</v>
      </c>
    </row>
    <row r="90" spans="7:18" ht="12.75">
      <c r="G90" s="21">
        <v>280</v>
      </c>
      <c r="H90" s="2">
        <f t="shared" si="23"/>
        <v>5.6</v>
      </c>
      <c r="I90" s="27">
        <f t="shared" si="26"/>
        <v>69.69696969696969</v>
      </c>
      <c r="J90" s="6">
        <f t="shared" si="24"/>
        <v>48.57667584940311</v>
      </c>
      <c r="K90" s="13">
        <f t="shared" si="30"/>
        <v>3.1357220772058927</v>
      </c>
      <c r="M90" s="5">
        <v>16.5</v>
      </c>
      <c r="N90" s="22">
        <f t="shared" si="29"/>
        <v>825</v>
      </c>
      <c r="O90" s="22">
        <f t="shared" si="31"/>
        <v>3.0303030303030303</v>
      </c>
      <c r="P90" s="28">
        <f t="shared" si="32"/>
        <v>88.57142857142857</v>
      </c>
      <c r="Q90" s="6">
        <f t="shared" si="15"/>
        <v>78.44897959183673</v>
      </c>
      <c r="R90" s="7">
        <f t="shared" si="25"/>
        <v>1.0541270103200593</v>
      </c>
    </row>
    <row r="91" spans="7:18" ht="12.75">
      <c r="G91" s="20">
        <v>300</v>
      </c>
      <c r="H91" s="12">
        <f t="shared" si="23"/>
        <v>6</v>
      </c>
      <c r="I91" s="27">
        <f t="shared" si="26"/>
        <v>71.42857142857143</v>
      </c>
      <c r="J91" s="8">
        <f t="shared" si="24"/>
        <v>51.02040816326531</v>
      </c>
      <c r="K91" s="13">
        <f t="shared" si="30"/>
        <v>2.92256071356476</v>
      </c>
      <c r="M91" s="5">
        <v>17</v>
      </c>
      <c r="N91" s="22">
        <f t="shared" si="29"/>
        <v>850</v>
      </c>
      <c r="O91" s="22">
        <f t="shared" si="31"/>
        <v>2.941176470588235</v>
      </c>
      <c r="P91" s="28">
        <f t="shared" si="32"/>
        <v>88.88888888888889</v>
      </c>
      <c r="Q91" s="6">
        <f t="shared" si="15"/>
        <v>79.01234567901234</v>
      </c>
      <c r="R91" s="7">
        <f t="shared" si="25"/>
        <v>1.0230504489476258</v>
      </c>
    </row>
    <row r="92" spans="7:18" ht="12.75">
      <c r="G92" s="21">
        <v>320</v>
      </c>
      <c r="H92" s="2">
        <f t="shared" si="23"/>
        <v>6.4</v>
      </c>
      <c r="I92" s="27">
        <f t="shared" si="26"/>
        <v>72.97297297297297</v>
      </c>
      <c r="J92" s="6">
        <f t="shared" si="24"/>
        <v>53.250547845142435</v>
      </c>
      <c r="K92" s="13">
        <f t="shared" si="30"/>
        <v>2.7367591981601542</v>
      </c>
      <c r="M92" s="5">
        <v>17.5</v>
      </c>
      <c r="N92" s="22">
        <f t="shared" si="29"/>
        <v>875</v>
      </c>
      <c r="O92" s="22">
        <f t="shared" si="31"/>
        <v>2.857142857142857</v>
      </c>
      <c r="P92" s="28">
        <f t="shared" si="32"/>
        <v>89.1891891891892</v>
      </c>
      <c r="Q92" s="6">
        <f t="shared" si="15"/>
        <v>79.54711468224983</v>
      </c>
      <c r="R92" s="7">
        <f t="shared" si="25"/>
        <v>0.9937556837821498</v>
      </c>
    </row>
    <row r="93" spans="7:18" ht="12.75">
      <c r="G93" s="21">
        <v>340</v>
      </c>
      <c r="H93" s="2">
        <f t="shared" si="23"/>
        <v>6.8</v>
      </c>
      <c r="I93" s="27">
        <f t="shared" si="26"/>
        <v>74.35897435897436</v>
      </c>
      <c r="J93" s="6">
        <f t="shared" si="24"/>
        <v>55.29257067718607</v>
      </c>
      <c r="K93" s="13">
        <f t="shared" si="30"/>
        <v>2.5733321825508613</v>
      </c>
      <c r="M93" s="5">
        <v>18</v>
      </c>
      <c r="N93" s="22">
        <f t="shared" si="29"/>
        <v>900</v>
      </c>
      <c r="O93" s="22">
        <f t="shared" si="31"/>
        <v>2.7777777777777777</v>
      </c>
      <c r="P93" s="28">
        <f t="shared" si="32"/>
        <v>89.47368421052632</v>
      </c>
      <c r="Q93" s="6">
        <f t="shared" si="15"/>
        <v>80.05540166204986</v>
      </c>
      <c r="R93" s="7">
        <f t="shared" si="25"/>
        <v>0.9660935914911007</v>
      </c>
    </row>
    <row r="94" spans="7:18" ht="12.75">
      <c r="G94" s="21">
        <v>360</v>
      </c>
      <c r="H94" s="2">
        <f t="shared" si="23"/>
        <v>7.2</v>
      </c>
      <c r="I94" s="27">
        <f t="shared" si="26"/>
        <v>75.60975609756099</v>
      </c>
      <c r="J94" s="6">
        <f t="shared" si="24"/>
        <v>57.16835217132662</v>
      </c>
      <c r="K94" s="13">
        <f t="shared" si="30"/>
        <v>2.428443257709254</v>
      </c>
      <c r="M94" s="5">
        <v>18.5</v>
      </c>
      <c r="N94" s="22">
        <f t="shared" si="29"/>
        <v>925</v>
      </c>
      <c r="O94" s="22">
        <f t="shared" si="31"/>
        <v>2.7027027027027026</v>
      </c>
      <c r="P94" s="28">
        <f t="shared" si="32"/>
        <v>89.74358974358975</v>
      </c>
      <c r="Q94" s="6">
        <f aca="true" t="shared" si="33" ref="Q94:Q115">P94*P94/100</f>
        <v>80.53911900065748</v>
      </c>
      <c r="R94" s="7">
        <f t="shared" si="25"/>
        <v>0.9399312535244707</v>
      </c>
    </row>
    <row r="95" spans="7:18" ht="12.75">
      <c r="G95" s="21">
        <v>380</v>
      </c>
      <c r="H95" s="2">
        <f t="shared" si="23"/>
        <v>7.6</v>
      </c>
      <c r="I95" s="27">
        <f t="shared" si="26"/>
        <v>76.74418604651163</v>
      </c>
      <c r="J95" s="6">
        <f t="shared" si="24"/>
        <v>58.8967009194159</v>
      </c>
      <c r="K95" s="13">
        <f t="shared" si="30"/>
        <v>2.2990903140339816</v>
      </c>
      <c r="M95" s="5">
        <v>19</v>
      </c>
      <c r="N95" s="22">
        <f t="shared" si="29"/>
        <v>950</v>
      </c>
      <c r="O95" s="22">
        <f t="shared" si="31"/>
        <v>2.6315789473684212</v>
      </c>
      <c r="P95" s="28">
        <f t="shared" si="32"/>
        <v>90</v>
      </c>
      <c r="Q95" s="6">
        <f t="shared" si="33"/>
        <v>81</v>
      </c>
      <c r="R95" s="7">
        <f t="shared" si="25"/>
        <v>0.9151498112135024</v>
      </c>
    </row>
    <row r="96" spans="7:18" ht="12.75">
      <c r="G96" s="21">
        <v>400</v>
      </c>
      <c r="H96" s="2">
        <f t="shared" si="23"/>
        <v>8</v>
      </c>
      <c r="I96" s="27">
        <f t="shared" si="26"/>
        <v>77.77777777777779</v>
      </c>
      <c r="J96" s="6">
        <f t="shared" si="24"/>
        <v>60.49382716049384</v>
      </c>
      <c r="K96" s="13">
        <f t="shared" si="30"/>
        <v>2.1828893885013603</v>
      </c>
      <c r="M96" s="5">
        <v>19.5</v>
      </c>
      <c r="N96" s="22">
        <f t="shared" si="29"/>
        <v>975</v>
      </c>
      <c r="O96" s="22">
        <f t="shared" si="31"/>
        <v>2.564102564102564</v>
      </c>
      <c r="P96" s="28">
        <f t="shared" si="32"/>
        <v>90.2439024390244</v>
      </c>
      <c r="Q96" s="6">
        <f t="shared" si="33"/>
        <v>81.43961927424154</v>
      </c>
      <c r="R96" s="7">
        <f t="shared" si="25"/>
        <v>0.8916426530548094</v>
      </c>
    </row>
    <row r="97" spans="7:18" ht="12.75">
      <c r="G97" s="21">
        <v>420</v>
      </c>
      <c r="H97" s="2">
        <f t="shared" si="23"/>
        <v>8.4</v>
      </c>
      <c r="I97" s="27">
        <f t="shared" si="26"/>
        <v>78.72340425531915</v>
      </c>
      <c r="J97" s="6">
        <f t="shared" si="24"/>
        <v>61.973743775464015</v>
      </c>
      <c r="K97" s="13">
        <f t="shared" si="30"/>
        <v>2.077922677374449</v>
      </c>
      <c r="M97" s="5">
        <v>20</v>
      </c>
      <c r="N97" s="22">
        <f t="shared" si="29"/>
        <v>1000</v>
      </c>
      <c r="O97" s="22">
        <f t="shared" si="31"/>
        <v>2.5</v>
      </c>
      <c r="P97" s="28">
        <f t="shared" si="32"/>
        <v>90.47619047619048</v>
      </c>
      <c r="Q97" s="6">
        <f t="shared" si="33"/>
        <v>81.85941043083902</v>
      </c>
      <c r="R97" s="7">
        <f t="shared" si="25"/>
        <v>0.869313875621805</v>
      </c>
    </row>
    <row r="98" spans="7:18" ht="12.75">
      <c r="G98" s="21">
        <v>440</v>
      </c>
      <c r="H98" s="2">
        <f t="shared" si="23"/>
        <v>8.8</v>
      </c>
      <c r="I98" s="27">
        <f t="shared" si="26"/>
        <v>79.59183673469387</v>
      </c>
      <c r="J98" s="6">
        <f t="shared" si="24"/>
        <v>63.34860474802164</v>
      </c>
      <c r="K98" s="13">
        <f t="shared" si="30"/>
        <v>1.9826294600402903</v>
      </c>
      <c r="M98" s="5">
        <v>25</v>
      </c>
      <c r="N98" s="22">
        <f t="shared" si="29"/>
        <v>1250</v>
      </c>
      <c r="O98" s="22">
        <f t="shared" si="31"/>
        <v>2</v>
      </c>
      <c r="P98" s="27">
        <f t="shared" si="32"/>
        <v>92.3076923076923</v>
      </c>
      <c r="Q98" s="6">
        <f t="shared" si="33"/>
        <v>85.20710059171597</v>
      </c>
      <c r="R98" s="7">
        <f t="shared" si="25"/>
        <v>0.695242125184239</v>
      </c>
    </row>
    <row r="99" spans="7:18" ht="12.75">
      <c r="G99" s="21">
        <v>460</v>
      </c>
      <c r="H99" s="2">
        <f t="shared" si="23"/>
        <v>9.2</v>
      </c>
      <c r="I99" s="27">
        <f t="shared" si="26"/>
        <v>80.3921568627451</v>
      </c>
      <c r="J99" s="6">
        <f t="shared" si="24"/>
        <v>64.62898885044214</v>
      </c>
      <c r="K99" s="13">
        <f t="shared" si="30"/>
        <v>1.8957263875640173</v>
      </c>
      <c r="M99" s="5">
        <v>30</v>
      </c>
      <c r="N99" s="22">
        <f t="shared" si="29"/>
        <v>1500</v>
      </c>
      <c r="O99" s="22">
        <f t="shared" si="31"/>
        <v>1.6666666666666667</v>
      </c>
      <c r="P99" s="27">
        <f t="shared" si="32"/>
        <v>93.54838709677419</v>
      </c>
      <c r="Q99" s="6">
        <f t="shared" si="33"/>
        <v>87.51300728407908</v>
      </c>
      <c r="R99" s="7">
        <f t="shared" si="25"/>
        <v>0.5792739187063318</v>
      </c>
    </row>
    <row r="100" spans="7:18" ht="12.75">
      <c r="G100" s="21">
        <v>480</v>
      </c>
      <c r="H100" s="2">
        <f t="shared" si="23"/>
        <v>9.6</v>
      </c>
      <c r="I100" s="27">
        <f t="shared" si="26"/>
        <v>81.13207547169812</v>
      </c>
      <c r="J100" s="6">
        <f t="shared" si="24"/>
        <v>65.82413670345319</v>
      </c>
      <c r="K100" s="13">
        <f t="shared" si="30"/>
        <v>1.81614828042405</v>
      </c>
      <c r="M100" s="5">
        <v>35</v>
      </c>
      <c r="N100" s="22">
        <f t="shared" si="29"/>
        <v>1750</v>
      </c>
      <c r="O100" s="22">
        <f aca="true" t="shared" si="34" ref="O100:O105">1/(M100/50)</f>
        <v>1.4285714285714286</v>
      </c>
      <c r="P100" s="28">
        <f aca="true" t="shared" si="35" ref="P100:P105">((N100-50)/(N100+50)*100)</f>
        <v>94.44444444444444</v>
      </c>
      <c r="Q100" s="6">
        <f t="shared" si="33"/>
        <v>89.19753086419752</v>
      </c>
      <c r="R100" s="7">
        <f t="shared" si="25"/>
        <v>0.4964716745006431</v>
      </c>
    </row>
    <row r="101" spans="7:18" ht="12.75">
      <c r="G101" s="21">
        <v>500</v>
      </c>
      <c r="H101" s="2">
        <f t="shared" si="23"/>
        <v>10</v>
      </c>
      <c r="I101" s="27">
        <f t="shared" si="26"/>
        <v>81.81818181818183</v>
      </c>
      <c r="J101" s="6">
        <f t="shared" si="24"/>
        <v>66.9421487603306</v>
      </c>
      <c r="K101" s="13">
        <f t="shared" si="30"/>
        <v>1.743003514378002</v>
      </c>
      <c r="M101" s="5">
        <v>40</v>
      </c>
      <c r="N101" s="22">
        <f t="shared" si="29"/>
        <v>2000</v>
      </c>
      <c r="O101" s="22">
        <f t="shared" si="34"/>
        <v>1.25</v>
      </c>
      <c r="P101" s="27">
        <f t="shared" si="35"/>
        <v>95.1219512195122</v>
      </c>
      <c r="Q101" s="6">
        <f t="shared" si="33"/>
        <v>90.48185603807258</v>
      </c>
      <c r="R101" s="7">
        <f t="shared" si="25"/>
        <v>0.43438499386472584</v>
      </c>
    </row>
    <row r="102" spans="7:18" ht="12.75">
      <c r="G102" s="21">
        <v>550</v>
      </c>
      <c r="H102" s="2">
        <f t="shared" si="23"/>
        <v>11</v>
      </c>
      <c r="I102" s="27">
        <f t="shared" si="26"/>
        <v>83.33333333333334</v>
      </c>
      <c r="J102" s="6">
        <f t="shared" si="24"/>
        <v>69.44444444444446</v>
      </c>
      <c r="K102" s="13">
        <f t="shared" si="30"/>
        <v>1.5836249209524957</v>
      </c>
      <c r="M102" s="5">
        <v>45</v>
      </c>
      <c r="N102" s="22">
        <f t="shared" si="29"/>
        <v>2250</v>
      </c>
      <c r="O102" s="22">
        <f t="shared" si="34"/>
        <v>1.1111111111111112</v>
      </c>
      <c r="P102" s="27">
        <f t="shared" si="35"/>
        <v>95.65217391304348</v>
      </c>
      <c r="Q102" s="6">
        <f t="shared" si="33"/>
        <v>91.49338374291115</v>
      </c>
      <c r="R102" s="7">
        <f t="shared" si="25"/>
        <v>0.38610310390773317</v>
      </c>
    </row>
    <row r="103" spans="7:18" ht="12.75">
      <c r="G103" s="21">
        <v>600</v>
      </c>
      <c r="H103" s="2">
        <f aca="true" t="shared" si="36" ref="H103:H115">IF(G103&lt;50,(50/G103),(G103/50))</f>
        <v>12</v>
      </c>
      <c r="I103" s="27">
        <f t="shared" si="26"/>
        <v>84.61538461538461</v>
      </c>
      <c r="J103" s="6">
        <f aca="true" t="shared" si="37" ref="J103:J115">I103*I103/100</f>
        <v>71.59763313609467</v>
      </c>
      <c r="K103" s="13">
        <f t="shared" si="30"/>
        <v>1.4510133429722347</v>
      </c>
      <c r="M103" s="5">
        <v>50</v>
      </c>
      <c r="N103" s="22">
        <f t="shared" si="29"/>
        <v>2500</v>
      </c>
      <c r="O103" s="22">
        <f t="shared" si="34"/>
        <v>1</v>
      </c>
      <c r="P103" s="28">
        <f t="shared" si="35"/>
        <v>96.07843137254902</v>
      </c>
      <c r="Q103" s="6">
        <f t="shared" si="33"/>
        <v>92.3106497500961</v>
      </c>
      <c r="R103" s="7">
        <f t="shared" si="25"/>
        <v>0.3474819213884547</v>
      </c>
    </row>
    <row r="104" spans="7:18" ht="12.75">
      <c r="G104" s="21">
        <v>650</v>
      </c>
      <c r="H104" s="2">
        <f t="shared" si="36"/>
        <v>13</v>
      </c>
      <c r="I104" s="27">
        <f t="shared" si="26"/>
        <v>85.71428571428571</v>
      </c>
      <c r="J104" s="6">
        <f t="shared" si="37"/>
        <v>73.46938775510203</v>
      </c>
      <c r="K104" s="13">
        <f t="shared" si="30"/>
        <v>1.338935792612264</v>
      </c>
      <c r="M104" s="5">
        <v>60</v>
      </c>
      <c r="N104" s="22">
        <f t="shared" si="29"/>
        <v>3000</v>
      </c>
      <c r="O104" s="22">
        <f t="shared" si="34"/>
        <v>0.8333333333333334</v>
      </c>
      <c r="P104" s="27">
        <f t="shared" si="35"/>
        <v>96.72131147540983</v>
      </c>
      <c r="Q104" s="6">
        <f t="shared" si="33"/>
        <v>93.55012093523246</v>
      </c>
      <c r="R104" s="7">
        <f t="shared" si="25"/>
        <v>0.2895564673724571</v>
      </c>
    </row>
    <row r="105" spans="7:18" ht="12.75">
      <c r="G105" s="21">
        <v>700</v>
      </c>
      <c r="H105" s="2">
        <f t="shared" si="36"/>
        <v>14</v>
      </c>
      <c r="I105" s="27">
        <f t="shared" si="26"/>
        <v>86.66666666666667</v>
      </c>
      <c r="J105" s="6">
        <f t="shared" si="37"/>
        <v>75.11111111111113</v>
      </c>
      <c r="K105" s="13">
        <f t="shared" si="30"/>
        <v>1.2429581349768883</v>
      </c>
      <c r="M105" s="5">
        <v>70</v>
      </c>
      <c r="N105" s="22">
        <f t="shared" si="29"/>
        <v>3500</v>
      </c>
      <c r="O105" s="22">
        <f t="shared" si="34"/>
        <v>0.7142857142857143</v>
      </c>
      <c r="P105" s="27">
        <f t="shared" si="35"/>
        <v>97.1830985915493</v>
      </c>
      <c r="Q105" s="6">
        <f t="shared" si="33"/>
        <v>94.44554651854791</v>
      </c>
      <c r="R105" s="7">
        <f t="shared" si="25"/>
        <v>0.24818515963639876</v>
      </c>
    </row>
    <row r="106" spans="7:18" ht="12.75">
      <c r="G106" s="21">
        <v>750</v>
      </c>
      <c r="H106" s="2">
        <f t="shared" si="36"/>
        <v>15</v>
      </c>
      <c r="I106" s="27">
        <f t="shared" si="26"/>
        <v>87.5</v>
      </c>
      <c r="J106" s="6">
        <f t="shared" si="37"/>
        <v>76.5625</v>
      </c>
      <c r="K106" s="13">
        <f t="shared" si="30"/>
        <v>1.1598389395537347</v>
      </c>
      <c r="M106" s="5">
        <v>80</v>
      </c>
      <c r="N106" s="22">
        <f t="shared" si="29"/>
        <v>4000</v>
      </c>
      <c r="O106" s="22">
        <f aca="true" t="shared" si="38" ref="O106:O115">1/(M106/50)</f>
        <v>0.625</v>
      </c>
      <c r="P106" s="28">
        <f aca="true" t="shared" si="39" ref="P106:P115">((N106-50)/(N106+50)*100)</f>
        <v>97.53086419753086</v>
      </c>
      <c r="Q106" s="6">
        <f t="shared" si="33"/>
        <v>95.12269471117206</v>
      </c>
      <c r="R106" s="7">
        <f t="shared" si="25"/>
        <v>0.2171585517641669</v>
      </c>
    </row>
    <row r="107" spans="7:18" ht="12.75">
      <c r="G107" s="21">
        <v>800</v>
      </c>
      <c r="H107" s="2">
        <f t="shared" si="36"/>
        <v>16</v>
      </c>
      <c r="I107" s="27">
        <f t="shared" si="26"/>
        <v>88.23529411764706</v>
      </c>
      <c r="J107" s="6">
        <f t="shared" si="37"/>
        <v>77.85467128027682</v>
      </c>
      <c r="K107" s="13">
        <f t="shared" si="30"/>
        <v>1.0871532464518538</v>
      </c>
      <c r="M107" s="5">
        <v>90</v>
      </c>
      <c r="N107" s="22">
        <f t="shared" si="29"/>
        <v>4500</v>
      </c>
      <c r="O107" s="22">
        <f t="shared" si="38"/>
        <v>0.5555555555555556</v>
      </c>
      <c r="P107" s="27">
        <f t="shared" si="39"/>
        <v>97.8021978021978</v>
      </c>
      <c r="Q107" s="6">
        <f t="shared" si="33"/>
        <v>95.65269894940224</v>
      </c>
      <c r="R107" s="7">
        <f t="shared" si="25"/>
        <v>0.19302771352361708</v>
      </c>
    </row>
    <row r="108" spans="7:18" ht="12.75">
      <c r="G108" s="21">
        <v>850</v>
      </c>
      <c r="H108" s="2">
        <f t="shared" si="36"/>
        <v>17</v>
      </c>
      <c r="I108" s="27">
        <f t="shared" si="26"/>
        <v>88.88888888888889</v>
      </c>
      <c r="J108" s="6">
        <f t="shared" si="37"/>
        <v>79.01234567901234</v>
      </c>
      <c r="K108" s="13">
        <f t="shared" si="30"/>
        <v>1.0230504489476258</v>
      </c>
      <c r="M108" s="5">
        <v>100</v>
      </c>
      <c r="N108" s="22">
        <f t="shared" si="29"/>
        <v>5000</v>
      </c>
      <c r="O108" s="22">
        <f t="shared" si="38"/>
        <v>0.5</v>
      </c>
      <c r="P108" s="27">
        <f t="shared" si="39"/>
        <v>98.01980198019803</v>
      </c>
      <c r="Q108" s="6">
        <f t="shared" si="33"/>
        <v>96.07881580237232</v>
      </c>
      <c r="R108" s="7">
        <f t="shared" si="25"/>
        <v>0.1737235837018529</v>
      </c>
    </row>
    <row r="109" spans="7:18" ht="12.75">
      <c r="G109" s="21">
        <v>900</v>
      </c>
      <c r="H109" s="2">
        <f t="shared" si="36"/>
        <v>18</v>
      </c>
      <c r="I109" s="27">
        <f t="shared" si="26"/>
        <v>89.47368421052632</v>
      </c>
      <c r="J109" s="6">
        <f t="shared" si="37"/>
        <v>80.05540166204986</v>
      </c>
      <c r="K109" s="13">
        <f t="shared" si="30"/>
        <v>0.9660935914911007</v>
      </c>
      <c r="M109" s="5">
        <v>120</v>
      </c>
      <c r="N109" s="22">
        <f t="shared" si="29"/>
        <v>6000</v>
      </c>
      <c r="O109" s="22">
        <f t="shared" si="38"/>
        <v>0.4166666666666667</v>
      </c>
      <c r="P109" s="28">
        <f t="shared" si="39"/>
        <v>98.34710743801654</v>
      </c>
      <c r="Q109" s="6">
        <f t="shared" si="33"/>
        <v>96.72153541424768</v>
      </c>
      <c r="R109" s="7">
        <f t="shared" si="25"/>
        <v>0.14476817847838527</v>
      </c>
    </row>
    <row r="110" spans="7:18" ht="12.75">
      <c r="G110" s="21">
        <v>950</v>
      </c>
      <c r="H110" s="2">
        <f t="shared" si="36"/>
        <v>19</v>
      </c>
      <c r="I110" s="27">
        <f t="shared" si="26"/>
        <v>90</v>
      </c>
      <c r="J110" s="6">
        <f t="shared" si="37"/>
        <v>81</v>
      </c>
      <c r="K110" s="13">
        <f t="shared" si="30"/>
        <v>0.9151498112135024</v>
      </c>
      <c r="M110" s="5">
        <v>150</v>
      </c>
      <c r="N110" s="22">
        <f t="shared" si="29"/>
        <v>7500</v>
      </c>
      <c r="O110" s="22">
        <f t="shared" si="38"/>
        <v>0.3333333333333333</v>
      </c>
      <c r="P110" s="27">
        <f t="shared" si="39"/>
        <v>98.67549668874173</v>
      </c>
      <c r="Q110" s="6">
        <f t="shared" si="33"/>
        <v>97.36853646769879</v>
      </c>
      <c r="R110" s="7">
        <f t="shared" si="25"/>
        <v>0.11581357761790824</v>
      </c>
    </row>
    <row r="111" spans="7:18" ht="12.75">
      <c r="G111" s="21">
        <v>1000</v>
      </c>
      <c r="H111" s="2">
        <f t="shared" si="36"/>
        <v>20</v>
      </c>
      <c r="I111" s="27">
        <f t="shared" si="26"/>
        <v>90.47619047619048</v>
      </c>
      <c r="J111" s="6">
        <f t="shared" si="37"/>
        <v>81.85941043083902</v>
      </c>
      <c r="K111" s="13">
        <f t="shared" si="30"/>
        <v>0.869313875621805</v>
      </c>
      <c r="M111" s="5">
        <v>200</v>
      </c>
      <c r="N111" s="22">
        <f t="shared" si="29"/>
        <v>10000</v>
      </c>
      <c r="O111" s="22">
        <f t="shared" si="38"/>
        <v>0.25</v>
      </c>
      <c r="P111" s="27">
        <f t="shared" si="39"/>
        <v>99.00497512437812</v>
      </c>
      <c r="Q111" s="6">
        <f t="shared" si="33"/>
        <v>98.0198509937873</v>
      </c>
      <c r="R111" s="7">
        <f t="shared" si="25"/>
        <v>0.0868596202156434</v>
      </c>
    </row>
    <row r="112" spans="7:18" ht="12.75">
      <c r="G112" s="21">
        <v>2000</v>
      </c>
      <c r="H112" s="2">
        <f t="shared" si="36"/>
        <v>40</v>
      </c>
      <c r="I112" s="27">
        <f t="shared" si="26"/>
        <v>95.1219512195122</v>
      </c>
      <c r="J112" s="6">
        <f t="shared" si="37"/>
        <v>90.48185603807258</v>
      </c>
      <c r="K112" s="13">
        <f t="shared" si="30"/>
        <v>0.43438499386472584</v>
      </c>
      <c r="M112" s="5">
        <v>400</v>
      </c>
      <c r="N112" s="22">
        <f t="shared" si="29"/>
        <v>20000</v>
      </c>
      <c r="O112" s="22">
        <f t="shared" si="38"/>
        <v>0.125</v>
      </c>
      <c r="P112" s="28">
        <f t="shared" si="39"/>
        <v>99.50124688279301</v>
      </c>
      <c r="Q112" s="6">
        <f t="shared" si="33"/>
        <v>99.00498131230526</v>
      </c>
      <c r="R112" s="7">
        <f t="shared" si="25"/>
        <v>0.0434295386686816</v>
      </c>
    </row>
    <row r="113" spans="7:18" ht="12.75">
      <c r="G113" s="21">
        <v>5000</v>
      </c>
      <c r="H113" s="2">
        <f t="shared" si="36"/>
        <v>100</v>
      </c>
      <c r="I113" s="27">
        <f t="shared" si="26"/>
        <v>98.01980198019803</v>
      </c>
      <c r="J113" s="6">
        <f t="shared" si="37"/>
        <v>96.07881580237232</v>
      </c>
      <c r="K113" s="13">
        <f t="shared" si="30"/>
        <v>0.1737235837018529</v>
      </c>
      <c r="M113" s="5">
        <v>600</v>
      </c>
      <c r="N113" s="22">
        <f t="shared" si="29"/>
        <v>30000</v>
      </c>
      <c r="O113" s="22">
        <f t="shared" si="38"/>
        <v>0.08333333333333333</v>
      </c>
      <c r="P113" s="27">
        <f t="shared" si="39"/>
        <v>99.66722129783693</v>
      </c>
      <c r="Q113" s="6">
        <f t="shared" si="33"/>
        <v>99.33555001232</v>
      </c>
      <c r="R113" s="7">
        <f t="shared" si="25"/>
        <v>0.028952992268563245</v>
      </c>
    </row>
    <row r="114" spans="7:18" ht="12.75">
      <c r="G114" s="21">
        <v>10000</v>
      </c>
      <c r="H114" s="2">
        <f t="shared" si="36"/>
        <v>200</v>
      </c>
      <c r="I114" s="27">
        <f t="shared" si="26"/>
        <v>99.00497512437812</v>
      </c>
      <c r="J114" s="6">
        <f t="shared" si="37"/>
        <v>98.0198509937873</v>
      </c>
      <c r="K114" s="37">
        <f t="shared" si="30"/>
        <v>0.0868596202156434</v>
      </c>
      <c r="M114" s="5">
        <v>800</v>
      </c>
      <c r="N114" s="22">
        <f t="shared" si="29"/>
        <v>40000</v>
      </c>
      <c r="O114" s="22">
        <f t="shared" si="38"/>
        <v>0.0625</v>
      </c>
      <c r="P114" s="27">
        <f t="shared" si="39"/>
        <v>99.75031210986268</v>
      </c>
      <c r="Q114" s="6">
        <f t="shared" si="33"/>
        <v>99.50124766015017</v>
      </c>
      <c r="R114" s="7">
        <f t="shared" si="25"/>
        <v>0.02171473540492434</v>
      </c>
    </row>
    <row r="115" spans="7:18" ht="12.75">
      <c r="G115" s="21">
        <v>20000</v>
      </c>
      <c r="H115" s="2">
        <f t="shared" si="36"/>
        <v>400</v>
      </c>
      <c r="I115" s="27">
        <f t="shared" si="26"/>
        <v>99.50124688279301</v>
      </c>
      <c r="J115" s="6">
        <f t="shared" si="37"/>
        <v>99.00498131230526</v>
      </c>
      <c r="K115" s="37">
        <f t="shared" si="30"/>
        <v>0.0434295386686816</v>
      </c>
      <c r="M115" s="5">
        <v>1000</v>
      </c>
      <c r="N115" s="22">
        <f t="shared" si="29"/>
        <v>50000</v>
      </c>
      <c r="O115" s="22">
        <f t="shared" si="38"/>
        <v>0.05</v>
      </c>
      <c r="P115" s="27">
        <f t="shared" si="39"/>
        <v>99.80019980019979</v>
      </c>
      <c r="Q115" s="6">
        <f t="shared" si="33"/>
        <v>99.60079880159799</v>
      </c>
      <c r="R115" s="7">
        <f t="shared" si="25"/>
        <v>0.01737178506672736</v>
      </c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</sheetData>
  <mergeCells count="5">
    <mergeCell ref="A4:E4"/>
    <mergeCell ref="G4:K4"/>
    <mergeCell ref="M4:Q4"/>
    <mergeCell ref="A1:K1"/>
    <mergeCell ref="M1:S1"/>
  </mergeCells>
  <printOptions gridLines="1"/>
  <pageMargins left="0.7874015748031497" right="0.1968503937007874" top="0.984251968503937" bottom="0.5905511811023623" header="0.7086614173228347" footer="0.31496062992125984"/>
  <pageSetup horizontalDpi="600" verticalDpi="600" orientation="portrait" paperSize="9" scale="93" r:id="rId1"/>
  <headerFooter alignWithMargins="0">
    <oddHeader>&amp;R&amp;8&amp;F, Erwin Hackl, OE5VLL, Aug.2006</oddHeader>
    <oddFooter>&amp;R&amp;9Seite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 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2006-08-11T17:43:38Z</cp:lastPrinted>
  <dcterms:created xsi:type="dcterms:W3CDTF">2004-09-28T11:56:08Z</dcterms:created>
  <dcterms:modified xsi:type="dcterms:W3CDTF">2006-08-11T17:47:05Z</dcterms:modified>
  <cp:category/>
  <cp:version/>
  <cp:contentType/>
  <cp:contentStatus/>
</cp:coreProperties>
</file>